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Historical Performance 2005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<sst xmlns="http://schemas.openxmlformats.org/spreadsheetml/2006/main" count="281" uniqueCount="43">
  <si>
    <t>=</t>
  </si>
  <si>
    <t>1 Month</t>
  </si>
  <si>
    <t>3 Months</t>
  </si>
  <si>
    <t>6 Months</t>
  </si>
  <si>
    <t>1 Year</t>
  </si>
  <si>
    <t>2 Year</t>
  </si>
  <si>
    <t>3 Year</t>
  </si>
  <si>
    <t>4 Year</t>
  </si>
  <si>
    <t>5 Year</t>
  </si>
  <si>
    <t>Number &gt;&gt;</t>
  </si>
  <si>
    <t>Avg &gt;&gt;</t>
  </si>
  <si>
    <t>Monthly</t>
  </si>
  <si>
    <t>Best &gt;&gt;</t>
  </si>
  <si>
    <t>Month</t>
  </si>
  <si>
    <t>Return</t>
  </si>
  <si>
    <t xml:space="preserve">Result </t>
  </si>
  <si>
    <t>Index</t>
  </si>
  <si>
    <t>YTD</t>
  </si>
  <si>
    <t>Worst &gt;&gt;</t>
  </si>
  <si>
    <t>INVESCO Health Sci Inv</t>
  </si>
  <si>
    <t>INVESCO Financial Svc</t>
  </si>
  <si>
    <t>Century Shares Trust</t>
  </si>
  <si>
    <t>PBHG REIT</t>
  </si>
  <si>
    <t>Alpine Intl Real Est Y</t>
  </si>
  <si>
    <t>T. Rowe Price New Era</t>
  </si>
  <si>
    <t>T. Rowe Price SciTech</t>
  </si>
  <si>
    <t>Excelsior Engy &amp; Nat Res</t>
  </si>
  <si>
    <t>PBHG Tech &amp; Commun</t>
  </si>
  <si>
    <t>CGM Realty</t>
  </si>
  <si>
    <t>Northern Technology</t>
  </si>
  <si>
    <t>Alpine U.S. Real Est Y</t>
  </si>
  <si>
    <t>Montgomery Glob Tech</t>
  </si>
  <si>
    <t>Amerindo Technology D</t>
  </si>
  <si>
    <t>PIMCO RCM Biotech D</t>
  </si>
  <si>
    <t>Exeter Life Sciences</t>
  </si>
  <si>
    <t>Jacob Internet</t>
  </si>
  <si>
    <t>Pro Funds Ultra Oil &amp; Gas</t>
  </si>
  <si>
    <t>Jan 1990 - Dec 2005</t>
  </si>
  <si>
    <t>Average Annual Rate of Return</t>
  </si>
  <si>
    <t>Average Holding Period Per Trade</t>
  </si>
  <si>
    <t xml:space="preserve">9.6 Months </t>
  </si>
  <si>
    <t>Excluding the Amerindo Trade</t>
  </si>
  <si>
    <t xml:space="preserve">  Trade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</si>
</sst>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.00"/>
    <numFmt numFmtId="167" formatCode="mmm\-yyyy"/>
    <numFmt numFmtId="168" formatCode="0.000%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5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</cellStyleXfs>
  <cellXfs count="30">
    <xf numFmtId="1" fontId="0" fillId="0" borderId="0" xfId="0" applyAlignment="1">
      <alignment/>
    </xf>
    <xf numFmtId="1" fontId="4" fillId="0" borderId="0" xfId="0" applyFont="1" applyAlignment="1">
      <alignment/>
    </xf>
    <xf numFmtId="1" fontId="5" fillId="0" borderId="0" xfId="0" applyNumberFormat="1" applyFont="1" applyAlignment="1">
      <alignment horizontal="fill"/>
    </xf>
    <xf numFmtId="1" fontId="4" fillId="0" borderId="0" xfId="0" applyFont="1" applyAlignment="1">
      <alignment/>
    </xf>
    <xf numFmtId="1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4" fillId="0" borderId="0" xfId="0" applyFont="1" applyAlignment="1">
      <alignment/>
    </xf>
    <xf numFmtId="164" fontId="6" fillId="0" borderId="0" xfId="0" applyNumberFormat="1" applyFont="1" applyAlignment="1">
      <alignment/>
    </xf>
    <xf numFmtId="167" fontId="5" fillId="0" borderId="0" xfId="0" applyNumberFormat="1" applyFont="1" applyAlignment="1">
      <alignment horizontal="fill"/>
    </xf>
    <xf numFmtId="1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 horizontal="right"/>
    </xf>
    <xf numFmtId="10" fontId="5" fillId="3" borderId="0" xfId="0" applyNumberFormat="1" applyFont="1" applyFill="1" applyAlignment="1">
      <alignment/>
    </xf>
    <xf numFmtId="1" fontId="5" fillId="3" borderId="0" xfId="0" applyNumberFormat="1" applyFont="1" applyFill="1" applyAlignment="1">
      <alignment/>
    </xf>
    <xf numFmtId="1" fontId="5" fillId="3" borderId="0" xfId="0" applyNumberFormat="1" applyFont="1" applyFill="1" applyAlignment="1">
      <alignment horizontal="center"/>
    </xf>
    <xf numFmtId="10" fontId="5" fillId="3" borderId="0" xfId="0" applyNumberFormat="1" applyFont="1" applyFill="1" applyAlignment="1">
      <alignment horizontal="right"/>
    </xf>
    <xf numFmtId="1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/>
    </xf>
    <xf numFmtId="1" fontId="5" fillId="4" borderId="0" xfId="0" applyNumberFormat="1" applyFont="1" applyFill="1" applyAlignment="1">
      <alignment/>
    </xf>
    <xf numFmtId="1" fontId="5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09"/>
  <sheetViews>
    <sheetView tabSelected="1" workbookViewId="0" topLeftCell="A1">
      <selection activeCell="A2" sqref="A2"/>
    </sheetView>
  </sheetViews>
  <sheetFormatPr defaultColWidth="8.88671875" defaultRowHeight="12" customHeight="1"/>
  <cols>
    <col min="1" max="1" width="7.6640625" style="1" customWidth="1"/>
    <col min="2" max="2" width="8.6640625" style="1" customWidth="1"/>
    <col min="3" max="3" width="23.6640625" style="1" customWidth="1"/>
    <col min="4" max="4" width="3.6640625" style="1" customWidth="1"/>
    <col min="5" max="5" width="5.6640625" style="1" customWidth="1"/>
    <col min="6" max="6" width="9.6640625" style="1" customWidth="1"/>
    <col min="7" max="7" width="7.6640625" style="1" customWidth="1"/>
    <col min="8" max="8" width="10.6640625" style="1" customWidth="1"/>
    <col min="9" max="10" width="8.6640625" style="1" customWidth="1"/>
    <col min="11" max="11" width="8.6640625" style="3" customWidth="1"/>
    <col min="12" max="16" width="8.6640625" style="1" customWidth="1"/>
    <col min="17" max="19" width="8.88671875" style="1" customWidth="1"/>
    <col min="20" max="20" width="8.88671875" style="3" customWidth="1"/>
    <col min="21" max="28" width="8.88671875" style="1" customWidth="1"/>
    <col min="29" max="29" width="8.88671875" style="3" customWidth="1"/>
    <col min="30" max="37" width="8.88671875" style="1" customWidth="1"/>
    <col min="38" max="38" width="8.88671875" style="3" customWidth="1"/>
    <col min="39" max="16384" width="8.88671875" style="1" customWidth="1"/>
  </cols>
  <sheetData>
    <row r="1" spans="1:16" ht="12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</row>
    <row r="2" spans="1:16" ht="12" customHeight="1">
      <c r="A2" s="21"/>
      <c r="B2" s="22"/>
      <c r="C2" s="22"/>
      <c r="D2" s="22"/>
      <c r="E2" s="22"/>
      <c r="F2" s="22"/>
      <c r="G2" s="22"/>
      <c r="H2" s="27"/>
      <c r="I2" s="28" t="s">
        <v>1</v>
      </c>
      <c r="J2" s="28" t="s">
        <v>2</v>
      </c>
      <c r="K2" s="28" t="s">
        <v>3</v>
      </c>
      <c r="L2" s="28" t="s">
        <v>4</v>
      </c>
      <c r="M2" s="28" t="s">
        <v>5</v>
      </c>
      <c r="N2" s="28" t="s">
        <v>6</v>
      </c>
      <c r="O2" s="28" t="s">
        <v>7</v>
      </c>
      <c r="P2" s="28" t="s">
        <v>8</v>
      </c>
    </row>
    <row r="3" spans="1:16" ht="12" customHeight="1">
      <c r="A3" s="22"/>
      <c r="B3" s="21"/>
      <c r="C3" s="23"/>
      <c r="D3" s="22"/>
      <c r="E3" s="22"/>
      <c r="F3" s="22"/>
      <c r="G3" s="22"/>
      <c r="H3" s="28" t="s">
        <v>9</v>
      </c>
      <c r="I3" s="27">
        <f aca="true" t="shared" si="0" ref="I3:P3">COUNTA(I8:I200)</f>
        <v>192</v>
      </c>
      <c r="J3" s="27">
        <f t="shared" si="0"/>
        <v>190</v>
      </c>
      <c r="K3" s="27">
        <f t="shared" si="0"/>
        <v>187</v>
      </c>
      <c r="L3" s="27">
        <f t="shared" si="0"/>
        <v>181</v>
      </c>
      <c r="M3" s="27">
        <f t="shared" si="0"/>
        <v>169</v>
      </c>
      <c r="N3" s="27">
        <f t="shared" si="0"/>
        <v>157</v>
      </c>
      <c r="O3" s="27">
        <f t="shared" si="0"/>
        <v>145</v>
      </c>
      <c r="P3" s="27">
        <f t="shared" si="0"/>
        <v>133</v>
      </c>
    </row>
    <row r="4" spans="1:16" ht="12" customHeight="1">
      <c r="A4" s="22"/>
      <c r="B4" s="21"/>
      <c r="C4" s="23"/>
      <c r="D4" s="22"/>
      <c r="E4" s="22"/>
      <c r="F4" s="22"/>
      <c r="G4" s="22"/>
      <c r="H4" s="28" t="s">
        <v>10</v>
      </c>
      <c r="I4" s="29">
        <f aca="true" t="shared" si="1" ref="I4:P4">AVERAGE(I9:I200)</f>
        <v>0.027262707758246855</v>
      </c>
      <c r="J4" s="29">
        <f t="shared" si="1"/>
        <v>0.08802270476400237</v>
      </c>
      <c r="K4" s="29">
        <f t="shared" si="1"/>
        <v>0.18881017482772183</v>
      </c>
      <c r="L4" s="29">
        <f t="shared" si="1"/>
        <v>0.42220952567838027</v>
      </c>
      <c r="M4" s="29">
        <f t="shared" si="1"/>
        <v>0.3651463837824246</v>
      </c>
      <c r="N4" s="29">
        <f t="shared" si="1"/>
        <v>0.33907826393687107</v>
      </c>
      <c r="O4" s="29">
        <f t="shared" si="1"/>
        <v>0.33058185412923974</v>
      </c>
      <c r="P4" s="29">
        <f t="shared" si="1"/>
        <v>0.33794788186974783</v>
      </c>
    </row>
    <row r="5" spans="1:16" ht="12" customHeight="1">
      <c r="A5" s="22"/>
      <c r="B5" s="24" t="s">
        <v>11</v>
      </c>
      <c r="C5" s="23"/>
      <c r="D5" s="22"/>
      <c r="E5" s="22" t="s">
        <v>42</v>
      </c>
      <c r="F5" s="22"/>
      <c r="G5" s="22"/>
      <c r="H5" s="28" t="s">
        <v>12</v>
      </c>
      <c r="I5" s="29">
        <f aca="true" t="shared" si="2" ref="I5:P5">MAX(I9:I200)</f>
        <v>0.42208999999999985</v>
      </c>
      <c r="J5" s="29">
        <f t="shared" si="2"/>
        <v>1.041887168278016</v>
      </c>
      <c r="K5" s="29">
        <f t="shared" si="2"/>
        <v>2.0253432095190105</v>
      </c>
      <c r="L5" s="29">
        <f t="shared" si="2"/>
        <v>2.99019006925377</v>
      </c>
      <c r="M5" s="29">
        <f t="shared" si="2"/>
        <v>2.0643458226783924</v>
      </c>
      <c r="N5" s="29">
        <f t="shared" si="2"/>
        <v>0.9911130377740954</v>
      </c>
      <c r="O5" s="29">
        <f t="shared" si="2"/>
        <v>0.7574855079146192</v>
      </c>
      <c r="P5" s="29">
        <f t="shared" si="2"/>
        <v>0.6276833070387956</v>
      </c>
    </row>
    <row r="6" spans="1:16" ht="12" customHeight="1">
      <c r="A6" s="25" t="s">
        <v>13</v>
      </c>
      <c r="B6" s="24" t="s">
        <v>14</v>
      </c>
      <c r="C6" s="23"/>
      <c r="D6" s="26"/>
      <c r="E6" s="25" t="s">
        <v>15</v>
      </c>
      <c r="F6" s="25" t="s">
        <v>16</v>
      </c>
      <c r="G6" s="25" t="s">
        <v>17</v>
      </c>
      <c r="H6" s="28" t="s">
        <v>18</v>
      </c>
      <c r="I6" s="29">
        <f aca="true" t="shared" si="3" ref="I6:P6">MIN(I9:I200)</f>
        <v>-0.23927</v>
      </c>
      <c r="J6" s="29">
        <f t="shared" si="3"/>
        <v>-0.21696411802704</v>
      </c>
      <c r="K6" s="29">
        <f t="shared" si="3"/>
        <v>-0.352394895289052</v>
      </c>
      <c r="L6" s="29">
        <f t="shared" si="3"/>
        <v>-0.33873556099464297</v>
      </c>
      <c r="M6" s="29">
        <f t="shared" si="3"/>
        <v>-0.1834790400352037</v>
      </c>
      <c r="N6" s="29">
        <f t="shared" si="3"/>
        <v>-0.004147883359880618</v>
      </c>
      <c r="O6" s="29">
        <f t="shared" si="3"/>
        <v>0.0688363688483105</v>
      </c>
      <c r="P6" s="29">
        <f t="shared" si="3"/>
        <v>0.11120021661238051</v>
      </c>
    </row>
    <row r="7" spans="1:16" ht="12" customHeight="1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" customHeight="1">
      <c r="A8" s="5"/>
      <c r="B8" s="5"/>
      <c r="C8" s="7"/>
      <c r="D8" s="5"/>
      <c r="E8" s="9"/>
      <c r="F8" s="9">
        <v>1000</v>
      </c>
      <c r="G8" s="9"/>
      <c r="H8" s="9"/>
      <c r="I8" s="9"/>
      <c r="J8" s="9"/>
      <c r="K8" s="9"/>
      <c r="L8" s="5"/>
      <c r="M8" s="5"/>
      <c r="N8" s="5"/>
      <c r="O8" s="5"/>
      <c r="P8" s="5"/>
    </row>
    <row r="9" spans="1:16" ht="12" customHeight="1">
      <c r="A9" s="10">
        <v>32874</v>
      </c>
      <c r="B9" s="4">
        <v>-0.09297</v>
      </c>
      <c r="C9" s="7" t="s">
        <v>19</v>
      </c>
      <c r="D9" s="11"/>
      <c r="E9" s="9"/>
      <c r="F9" s="9">
        <f aca="true" t="shared" si="4" ref="F9:F40">(B9*F8)+F8</f>
        <v>907.03</v>
      </c>
      <c r="G9" s="8">
        <f aca="true" t="shared" si="5" ref="G9:G20">(+F9/F$8)-1</f>
        <v>-0.09297</v>
      </c>
      <c r="H9" s="9"/>
      <c r="I9" s="4">
        <f aca="true" t="shared" si="6" ref="I9:I40">($F9-$F8)/$F8</f>
        <v>-0.09297000000000002</v>
      </c>
      <c r="J9" s="4"/>
      <c r="K9" s="4"/>
      <c r="L9" s="5"/>
      <c r="M9" s="5"/>
      <c r="N9" s="5"/>
      <c r="O9" s="5"/>
      <c r="P9" s="5"/>
    </row>
    <row r="10" spans="1:16" ht="12" customHeight="1">
      <c r="A10" s="10">
        <v>32905</v>
      </c>
      <c r="B10" s="4">
        <v>0.04726</v>
      </c>
      <c r="C10" s="7" t="s">
        <v>19</v>
      </c>
      <c r="D10" s="6"/>
      <c r="E10" s="9"/>
      <c r="F10" s="9">
        <f t="shared" si="4"/>
        <v>949.8962378</v>
      </c>
      <c r="G10" s="8">
        <f t="shared" si="5"/>
        <v>-0.05010376220000001</v>
      </c>
      <c r="H10" s="9"/>
      <c r="I10" s="4">
        <f t="shared" si="6"/>
        <v>0.047260000000000024</v>
      </c>
      <c r="J10" s="4"/>
      <c r="K10" s="4"/>
      <c r="L10" s="5"/>
      <c r="M10" s="5"/>
      <c r="N10" s="5"/>
      <c r="O10" s="5"/>
      <c r="P10" s="5"/>
    </row>
    <row r="11" spans="1:16" ht="12" customHeight="1">
      <c r="A11" s="10">
        <v>32933</v>
      </c>
      <c r="B11" s="4">
        <v>0.04107</v>
      </c>
      <c r="C11" s="7" t="s">
        <v>19</v>
      </c>
      <c r="D11" s="6"/>
      <c r="E11" s="9"/>
      <c r="F11" s="9">
        <f t="shared" si="4"/>
        <v>988.908476286446</v>
      </c>
      <c r="G11" s="8">
        <f t="shared" si="5"/>
        <v>-0.011091523713554041</v>
      </c>
      <c r="H11" s="9"/>
      <c r="I11" s="4">
        <f t="shared" si="6"/>
        <v>0.041069999999999995</v>
      </c>
      <c r="J11" s="4">
        <f aca="true" t="shared" si="7" ref="J11:J42">($F11-$F8)/$F8</f>
        <v>-0.011091523713554012</v>
      </c>
      <c r="K11" s="4"/>
      <c r="L11" s="5"/>
      <c r="M11" s="8"/>
      <c r="N11" s="5"/>
      <c r="O11" s="5"/>
      <c r="P11" s="5"/>
    </row>
    <row r="12" spans="1:16" ht="12" customHeight="1">
      <c r="A12" s="10">
        <v>32964</v>
      </c>
      <c r="B12" s="4">
        <v>0.01802</v>
      </c>
      <c r="C12" s="7" t="s">
        <v>19</v>
      </c>
      <c r="D12" s="6"/>
      <c r="E12" s="9"/>
      <c r="F12" s="9">
        <f t="shared" si="4"/>
        <v>1006.7286070291277</v>
      </c>
      <c r="G12" s="8">
        <f t="shared" si="5"/>
        <v>0.006728607029127698</v>
      </c>
      <c r="H12" s="9"/>
      <c r="I12" s="4">
        <f t="shared" si="6"/>
        <v>0.01801999999999997</v>
      </c>
      <c r="J12" s="4">
        <f t="shared" si="7"/>
        <v>0.109917651046964</v>
      </c>
      <c r="K12" s="4"/>
      <c r="L12" s="5"/>
      <c r="M12" s="5"/>
      <c r="N12" s="5"/>
      <c r="O12" s="5"/>
      <c r="P12" s="5"/>
    </row>
    <row r="13" spans="1:16" ht="12" customHeight="1">
      <c r="A13" s="10">
        <v>32994</v>
      </c>
      <c r="B13" s="4">
        <v>0.14019</v>
      </c>
      <c r="C13" s="7" t="s">
        <v>19</v>
      </c>
      <c r="D13" s="6"/>
      <c r="E13" s="9"/>
      <c r="F13" s="9">
        <f t="shared" si="4"/>
        <v>1147.861890448541</v>
      </c>
      <c r="G13" s="8">
        <f t="shared" si="5"/>
        <v>0.14786189044854114</v>
      </c>
      <c r="H13" s="9"/>
      <c r="I13" s="4">
        <f t="shared" si="6"/>
        <v>0.14018999999999995</v>
      </c>
      <c r="J13" s="4">
        <f t="shared" si="7"/>
        <v>0.20840766051146592</v>
      </c>
      <c r="K13" s="4"/>
      <c r="L13" s="5"/>
      <c r="M13" s="5"/>
      <c r="N13" s="5"/>
      <c r="O13" s="5"/>
      <c r="P13" s="5"/>
    </row>
    <row r="14" spans="1:16" ht="12" customHeight="1">
      <c r="A14" s="10">
        <v>33025</v>
      </c>
      <c r="B14" s="4">
        <v>0.02476</v>
      </c>
      <c r="C14" s="7" t="s">
        <v>19</v>
      </c>
      <c r="D14" s="6"/>
      <c r="E14" s="9"/>
      <c r="F14" s="9">
        <f t="shared" si="4"/>
        <v>1176.282950856047</v>
      </c>
      <c r="G14" s="8">
        <f t="shared" si="5"/>
        <v>0.17628295085604684</v>
      </c>
      <c r="H14" s="9"/>
      <c r="I14" s="4">
        <f t="shared" si="6"/>
        <v>0.02475999999999995</v>
      </c>
      <c r="J14" s="4">
        <f t="shared" si="7"/>
        <v>0.18947605270128787</v>
      </c>
      <c r="K14" s="4">
        <f aca="true" t="shared" si="8" ref="K14:K45">($F14-$F8)/$F8</f>
        <v>0.17628295085604692</v>
      </c>
      <c r="L14" s="8"/>
      <c r="M14" s="8"/>
      <c r="N14" s="5"/>
      <c r="O14" s="5"/>
      <c r="P14" s="5"/>
    </row>
    <row r="15" spans="1:16" ht="12" customHeight="1">
      <c r="A15" s="10">
        <v>33055</v>
      </c>
      <c r="B15" s="4">
        <v>0.00983</v>
      </c>
      <c r="C15" s="7" t="s">
        <v>19</v>
      </c>
      <c r="D15" s="6"/>
      <c r="E15" s="9"/>
      <c r="F15" s="9">
        <f t="shared" si="4"/>
        <v>1187.8458122629618</v>
      </c>
      <c r="G15" s="8">
        <f t="shared" si="5"/>
        <v>0.18784581226296182</v>
      </c>
      <c r="H15" s="9"/>
      <c r="I15" s="4">
        <f t="shared" si="6"/>
        <v>0.009829999999999933</v>
      </c>
      <c r="J15" s="4">
        <f t="shared" si="7"/>
        <v>0.17990668385625183</v>
      </c>
      <c r="K15" s="4">
        <f t="shared" si="8"/>
        <v>0.30959925500034374</v>
      </c>
      <c r="L15" s="5"/>
      <c r="M15" s="5"/>
      <c r="N15" s="5"/>
      <c r="O15" s="5"/>
      <c r="P15" s="5"/>
    </row>
    <row r="16" spans="1:16" ht="12" customHeight="1">
      <c r="A16" s="10">
        <v>33086</v>
      </c>
      <c r="B16" s="4">
        <v>-0.0811</v>
      </c>
      <c r="C16" s="7" t="s">
        <v>19</v>
      </c>
      <c r="D16" s="6"/>
      <c r="E16" s="9"/>
      <c r="F16" s="9">
        <f t="shared" si="4"/>
        <v>1091.5115168884356</v>
      </c>
      <c r="G16" s="8">
        <f t="shared" si="5"/>
        <v>0.0915115168884355</v>
      </c>
      <c r="H16" s="9"/>
      <c r="I16" s="4">
        <f t="shared" si="6"/>
        <v>-0.08109999999999996</v>
      </c>
      <c r="J16" s="4">
        <f t="shared" si="7"/>
        <v>-0.04909159719388008</v>
      </c>
      <c r="K16" s="4">
        <f t="shared" si="8"/>
        <v>0.14908499839563805</v>
      </c>
      <c r="L16" s="5"/>
      <c r="M16" s="5"/>
      <c r="N16" s="5"/>
      <c r="O16" s="5"/>
      <c r="P16" s="5"/>
    </row>
    <row r="17" spans="1:16" ht="12" customHeight="1">
      <c r="A17" s="10">
        <v>33117</v>
      </c>
      <c r="B17" s="4">
        <v>-0.04943</v>
      </c>
      <c r="C17" s="7" t="s">
        <v>19</v>
      </c>
      <c r="D17" s="6"/>
      <c r="E17" s="9"/>
      <c r="F17" s="9">
        <f t="shared" si="4"/>
        <v>1037.5581026086402</v>
      </c>
      <c r="G17" s="8">
        <f t="shared" si="5"/>
        <v>0.03755810260864023</v>
      </c>
      <c r="H17" s="9"/>
      <c r="I17" s="4">
        <f t="shared" si="6"/>
        <v>-0.04943000000000005</v>
      </c>
      <c r="J17" s="4">
        <f t="shared" si="7"/>
        <v>-0.11793493066141007</v>
      </c>
      <c r="K17" s="4">
        <f t="shared" si="8"/>
        <v>0.04919527690255372</v>
      </c>
      <c r="L17" s="8"/>
      <c r="M17" s="8"/>
      <c r="N17" s="5"/>
      <c r="O17" s="12"/>
      <c r="P17" s="12"/>
    </row>
    <row r="18" spans="1:16" ht="12" customHeight="1">
      <c r="A18" s="10">
        <v>33147</v>
      </c>
      <c r="B18" s="4">
        <v>-0.02621</v>
      </c>
      <c r="C18" s="7" t="s">
        <v>19</v>
      </c>
      <c r="D18" s="6"/>
      <c r="E18" s="9"/>
      <c r="F18" s="9">
        <f t="shared" si="4"/>
        <v>1010.3637047392677</v>
      </c>
      <c r="G18" s="8">
        <f t="shared" si="5"/>
        <v>0.010363704739267732</v>
      </c>
      <c r="H18" s="9"/>
      <c r="I18" s="4">
        <f t="shared" si="6"/>
        <v>-0.02620999999999998</v>
      </c>
      <c r="J18" s="4">
        <f t="shared" si="7"/>
        <v>-0.14941510564033</v>
      </c>
      <c r="K18" s="4">
        <f t="shared" si="8"/>
        <v>0.0036108020421385086</v>
      </c>
      <c r="L18" s="5"/>
      <c r="M18" s="5"/>
      <c r="N18" s="5"/>
      <c r="O18" s="12"/>
      <c r="P18" s="12"/>
    </row>
    <row r="19" spans="1:16" ht="12" customHeight="1">
      <c r="A19" s="10">
        <v>33178</v>
      </c>
      <c r="B19" s="4">
        <v>0.15437</v>
      </c>
      <c r="C19" s="7" t="s">
        <v>19</v>
      </c>
      <c r="D19" s="6"/>
      <c r="E19" s="9"/>
      <c r="F19" s="9">
        <f t="shared" si="4"/>
        <v>1166.3335498398685</v>
      </c>
      <c r="G19" s="8">
        <f t="shared" si="5"/>
        <v>0.1663335498398686</v>
      </c>
      <c r="H19" s="9"/>
      <c r="I19" s="4">
        <f t="shared" si="6"/>
        <v>0.15437</v>
      </c>
      <c r="J19" s="4">
        <f t="shared" si="7"/>
        <v>0.06854900914351097</v>
      </c>
      <c r="K19" s="4">
        <f t="shared" si="8"/>
        <v>0.01609223160471805</v>
      </c>
      <c r="L19" s="5"/>
      <c r="M19" s="5"/>
      <c r="N19" s="5"/>
      <c r="O19" s="12"/>
      <c r="P19" s="12"/>
    </row>
    <row r="20" spans="1:16" ht="12" customHeight="1">
      <c r="A20" s="10">
        <v>33208</v>
      </c>
      <c r="B20" s="4">
        <v>0.07852</v>
      </c>
      <c r="C20" s="7" t="s">
        <v>19</v>
      </c>
      <c r="D20" s="6"/>
      <c r="E20" s="9"/>
      <c r="F20" s="9">
        <f t="shared" si="4"/>
        <v>1257.914060173295</v>
      </c>
      <c r="G20" s="13">
        <f t="shared" si="5"/>
        <v>0.257914060173295</v>
      </c>
      <c r="H20" s="9"/>
      <c r="I20" s="4">
        <f t="shared" si="6"/>
        <v>0.07851999999999998</v>
      </c>
      <c r="J20" s="4">
        <f t="shared" si="7"/>
        <v>0.212379390619796</v>
      </c>
      <c r="K20" s="4">
        <f t="shared" si="8"/>
        <v>0.06939751125172776</v>
      </c>
      <c r="L20" s="8">
        <f aca="true" t="shared" si="9" ref="L20:L51">(F20-F8)/F8</f>
        <v>0.25791406017329493</v>
      </c>
      <c r="M20" s="8"/>
      <c r="N20" s="5"/>
      <c r="O20" s="12"/>
      <c r="P20" s="12"/>
    </row>
    <row r="21" spans="1:16" ht="12" customHeight="1">
      <c r="A21" s="10">
        <v>33239</v>
      </c>
      <c r="B21" s="4">
        <v>0.12797</v>
      </c>
      <c r="C21" s="7" t="s">
        <v>19</v>
      </c>
      <c r="D21" s="6"/>
      <c r="E21" s="9"/>
      <c r="F21" s="9">
        <f t="shared" si="4"/>
        <v>1418.8893224536714</v>
      </c>
      <c r="G21" s="8">
        <f aca="true" t="shared" si="10" ref="G21:G32">(+F21/F$20)-1</f>
        <v>0.12796999999999992</v>
      </c>
      <c r="H21" s="9"/>
      <c r="I21" s="4">
        <f t="shared" si="6"/>
        <v>0.12796999999999992</v>
      </c>
      <c r="J21" s="4">
        <f t="shared" si="7"/>
        <v>0.4043352070132279</v>
      </c>
      <c r="K21" s="4">
        <f t="shared" si="8"/>
        <v>0.19450631370291174</v>
      </c>
      <c r="L21" s="8">
        <f t="shared" si="9"/>
        <v>0.5643245785185401</v>
      </c>
      <c r="M21" s="5"/>
      <c r="N21" s="5"/>
      <c r="O21" s="12"/>
      <c r="P21" s="12"/>
    </row>
    <row r="22" spans="1:16" ht="12" customHeight="1">
      <c r="A22" s="10">
        <v>33270</v>
      </c>
      <c r="B22" s="4">
        <v>0.09893</v>
      </c>
      <c r="C22" s="7" t="s">
        <v>19</v>
      </c>
      <c r="D22" s="6"/>
      <c r="E22" s="9"/>
      <c r="F22" s="9">
        <f t="shared" si="4"/>
        <v>1559.260043124013</v>
      </c>
      <c r="G22" s="8">
        <f t="shared" si="10"/>
        <v>0.23956007209999974</v>
      </c>
      <c r="H22" s="9"/>
      <c r="I22" s="4">
        <f t="shared" si="6"/>
        <v>0.09892999999999992</v>
      </c>
      <c r="J22" s="4">
        <f t="shared" si="7"/>
        <v>0.3368903289612918</v>
      </c>
      <c r="K22" s="4">
        <f t="shared" si="8"/>
        <v>0.42853283634513073</v>
      </c>
      <c r="L22" s="8">
        <f t="shared" si="9"/>
        <v>0.6415056519597608</v>
      </c>
      <c r="M22" s="5"/>
      <c r="N22" s="5"/>
      <c r="O22" s="12"/>
      <c r="P22" s="12"/>
    </row>
    <row r="23" spans="1:16" ht="12" customHeight="1">
      <c r="A23" s="10">
        <v>33298</v>
      </c>
      <c r="B23" s="4">
        <v>0.07208</v>
      </c>
      <c r="C23" s="7" t="s">
        <v>19</v>
      </c>
      <c r="D23" s="6"/>
      <c r="E23" s="9"/>
      <c r="F23" s="9">
        <f t="shared" si="4"/>
        <v>1671.651507032392</v>
      </c>
      <c r="G23" s="8">
        <f t="shared" si="10"/>
        <v>0.3289075620969679</v>
      </c>
      <c r="H23" s="9"/>
      <c r="I23" s="4">
        <f t="shared" si="6"/>
        <v>0.07208000000000003</v>
      </c>
      <c r="J23" s="4">
        <f t="shared" si="7"/>
        <v>0.32890756209696786</v>
      </c>
      <c r="K23" s="4">
        <f t="shared" si="8"/>
        <v>0.6111401403251606</v>
      </c>
      <c r="L23" s="8">
        <f t="shared" si="9"/>
        <v>0.6904006256572761</v>
      </c>
      <c r="M23" s="8"/>
      <c r="N23" s="5"/>
      <c r="O23" s="12"/>
      <c r="P23" s="12"/>
    </row>
    <row r="24" spans="1:16" ht="12" customHeight="1">
      <c r="A24" s="10">
        <v>33329</v>
      </c>
      <c r="B24" s="4">
        <v>-0.0276</v>
      </c>
      <c r="C24" s="7" t="s">
        <v>19</v>
      </c>
      <c r="D24" s="6"/>
      <c r="E24" s="9"/>
      <c r="F24" s="9">
        <f t="shared" si="4"/>
        <v>1625.513925438298</v>
      </c>
      <c r="G24" s="8">
        <f t="shared" si="10"/>
        <v>0.29222971338309156</v>
      </c>
      <c r="H24" s="9"/>
      <c r="I24" s="4">
        <f t="shared" si="6"/>
        <v>-0.027599999999999958</v>
      </c>
      <c r="J24" s="4">
        <f t="shared" si="7"/>
        <v>0.14562418626656</v>
      </c>
      <c r="K24" s="4">
        <f t="shared" si="8"/>
        <v>0.6088403787800103</v>
      </c>
      <c r="L24" s="8">
        <f t="shared" si="9"/>
        <v>0.614649582905184</v>
      </c>
      <c r="M24" s="5"/>
      <c r="N24" s="5"/>
      <c r="O24" s="12"/>
      <c r="P24" s="12"/>
    </row>
    <row r="25" spans="1:16" ht="12" customHeight="1">
      <c r="A25" s="10">
        <v>33359</v>
      </c>
      <c r="B25" s="4">
        <v>0.08273</v>
      </c>
      <c r="C25" s="7" t="s">
        <v>19</v>
      </c>
      <c r="D25" s="6"/>
      <c r="E25" s="9"/>
      <c r="F25" s="9">
        <f t="shared" si="4"/>
        <v>1759.9926924898084</v>
      </c>
      <c r="G25" s="8">
        <f t="shared" si="10"/>
        <v>0.3991358775712748</v>
      </c>
      <c r="H25" s="9"/>
      <c r="I25" s="4">
        <f t="shared" si="6"/>
        <v>0.08273000000000003</v>
      </c>
      <c r="J25" s="4">
        <f t="shared" si="7"/>
        <v>0.12873583867616012</v>
      </c>
      <c r="K25" s="4">
        <f t="shared" si="8"/>
        <v>0.5089960266781712</v>
      </c>
      <c r="L25" s="8">
        <f t="shared" si="9"/>
        <v>0.5332791402300757</v>
      </c>
      <c r="M25" s="5"/>
      <c r="N25" s="5"/>
      <c r="O25" s="12"/>
      <c r="P25" s="12"/>
    </row>
    <row r="26" spans="1:16" ht="12" customHeight="1">
      <c r="A26" s="10">
        <v>33390</v>
      </c>
      <c r="B26" s="4">
        <v>-0.05438</v>
      </c>
      <c r="C26" s="7" t="s">
        <v>19</v>
      </c>
      <c r="D26" s="6"/>
      <c r="E26" s="9"/>
      <c r="F26" s="9">
        <f t="shared" si="4"/>
        <v>1664.2842898722126</v>
      </c>
      <c r="G26" s="8">
        <f t="shared" si="10"/>
        <v>0.3230508685489488</v>
      </c>
      <c r="H26" s="9"/>
      <c r="I26" s="4">
        <f t="shared" si="6"/>
        <v>-0.05437999999999999</v>
      </c>
      <c r="J26" s="4">
        <f t="shared" si="7"/>
        <v>-0.004407148935759924</v>
      </c>
      <c r="K26" s="4">
        <f t="shared" si="8"/>
        <v>0.3230508685489489</v>
      </c>
      <c r="L26" s="8">
        <f t="shared" si="9"/>
        <v>0.41486730608568273</v>
      </c>
      <c r="M26" s="8"/>
      <c r="N26" s="5"/>
      <c r="O26" s="12"/>
      <c r="P26" s="12"/>
    </row>
    <row r="27" spans="1:16" ht="12" customHeight="1">
      <c r="A27" s="10">
        <v>33420</v>
      </c>
      <c r="B27" s="4">
        <v>0.09496</v>
      </c>
      <c r="C27" s="7" t="s">
        <v>19</v>
      </c>
      <c r="D27" s="6"/>
      <c r="E27" s="9"/>
      <c r="F27" s="9">
        <f t="shared" si="4"/>
        <v>1822.324726038478</v>
      </c>
      <c r="G27" s="8">
        <f t="shared" si="10"/>
        <v>0.44868777902635704</v>
      </c>
      <c r="H27" s="9"/>
      <c r="I27" s="4">
        <f t="shared" si="6"/>
        <v>0.09496000000000006</v>
      </c>
      <c r="J27" s="4">
        <f t="shared" si="7"/>
        <v>0.12107604710129609</v>
      </c>
      <c r="K27" s="4">
        <f t="shared" si="8"/>
        <v>0.284331834203354</v>
      </c>
      <c r="L27" s="8">
        <f t="shared" si="9"/>
        <v>0.5341424848455476</v>
      </c>
      <c r="M27" s="5"/>
      <c r="N27" s="5"/>
      <c r="O27" s="12"/>
      <c r="P27" s="12"/>
    </row>
    <row r="28" spans="1:16" ht="12" customHeight="1">
      <c r="A28" s="10">
        <v>33451</v>
      </c>
      <c r="B28" s="4">
        <v>0.05979</v>
      </c>
      <c r="C28" s="7" t="s">
        <v>19</v>
      </c>
      <c r="D28" s="6"/>
      <c r="E28" s="9"/>
      <c r="F28" s="9">
        <f t="shared" si="4"/>
        <v>1931.2815214083187</v>
      </c>
      <c r="G28" s="8">
        <f t="shared" si="10"/>
        <v>0.535304821334343</v>
      </c>
      <c r="H28" s="9"/>
      <c r="I28" s="4">
        <f t="shared" si="6"/>
        <v>0.05979000000000001</v>
      </c>
      <c r="J28" s="4">
        <f t="shared" si="7"/>
        <v>0.09732360233620808</v>
      </c>
      <c r="K28" s="4">
        <f t="shared" si="8"/>
        <v>0.23858847658210502</v>
      </c>
      <c r="L28" s="8">
        <f t="shared" si="9"/>
        <v>0.769364309516229</v>
      </c>
      <c r="M28" s="5"/>
      <c r="N28" s="5"/>
      <c r="O28" s="12"/>
      <c r="P28" s="12"/>
    </row>
    <row r="29" spans="1:16" ht="12" customHeight="1">
      <c r="A29" s="10">
        <v>33482</v>
      </c>
      <c r="B29" s="4">
        <v>0.03634</v>
      </c>
      <c r="C29" s="7" t="s">
        <v>19</v>
      </c>
      <c r="D29" s="6"/>
      <c r="E29" s="9"/>
      <c r="F29" s="9">
        <f t="shared" si="4"/>
        <v>2001.464291896297</v>
      </c>
      <c r="G29" s="8">
        <f t="shared" si="10"/>
        <v>0.591097798541633</v>
      </c>
      <c r="H29" s="9"/>
      <c r="I29" s="4">
        <f t="shared" si="6"/>
        <v>0.03634000000000003</v>
      </c>
      <c r="J29" s="4">
        <f t="shared" si="7"/>
        <v>0.2025975995062561</v>
      </c>
      <c r="K29" s="4">
        <f t="shared" si="8"/>
        <v>0.19729757277544469</v>
      </c>
      <c r="L29" s="8">
        <f t="shared" si="9"/>
        <v>0.9290141794124042</v>
      </c>
      <c r="M29" s="8"/>
      <c r="N29" s="5"/>
      <c r="O29" s="12"/>
      <c r="P29" s="12"/>
    </row>
    <row r="30" spans="1:16" ht="12" customHeight="1">
      <c r="A30" s="10">
        <v>33512</v>
      </c>
      <c r="B30" s="4">
        <v>0.08312</v>
      </c>
      <c r="C30" s="7" t="s">
        <v>19</v>
      </c>
      <c r="D30" s="6"/>
      <c r="E30" s="9"/>
      <c r="F30" s="9">
        <f t="shared" si="4"/>
        <v>2167.826003838717</v>
      </c>
      <c r="G30" s="8">
        <f t="shared" si="10"/>
        <v>0.7233498475564135</v>
      </c>
      <c r="H30" s="9"/>
      <c r="I30" s="4">
        <f t="shared" si="6"/>
        <v>0.0831199999999999</v>
      </c>
      <c r="J30" s="4">
        <f t="shared" si="7"/>
        <v>0.18959369472603194</v>
      </c>
      <c r="K30" s="4">
        <f t="shared" si="8"/>
        <v>0.33362499694008585</v>
      </c>
      <c r="L30" s="8">
        <f t="shared" si="9"/>
        <v>1.1455897452275778</v>
      </c>
      <c r="M30" s="5"/>
      <c r="N30" s="5"/>
      <c r="O30" s="12"/>
      <c r="P30" s="12"/>
    </row>
    <row r="31" spans="1:16" ht="12" customHeight="1">
      <c r="A31" s="10">
        <v>33543</v>
      </c>
      <c r="B31" s="4">
        <v>-0.05198</v>
      </c>
      <c r="C31" s="7" t="s">
        <v>19</v>
      </c>
      <c r="D31" s="6"/>
      <c r="E31" s="9"/>
      <c r="F31" s="9">
        <f t="shared" si="4"/>
        <v>2055.1424081591804</v>
      </c>
      <c r="G31" s="8">
        <f t="shared" si="10"/>
        <v>0.6337701224804311</v>
      </c>
      <c r="H31" s="9"/>
      <c r="I31" s="4">
        <f t="shared" si="6"/>
        <v>-0.05198000000000007</v>
      </c>
      <c r="J31" s="4">
        <f t="shared" si="7"/>
        <v>0.06413404021001586</v>
      </c>
      <c r="K31" s="4">
        <f t="shared" si="8"/>
        <v>0.1676993983718379</v>
      </c>
      <c r="L31" s="8">
        <f t="shared" si="9"/>
        <v>0.7620537524975944</v>
      </c>
      <c r="M31" s="5"/>
      <c r="N31" s="5"/>
      <c r="O31" s="12"/>
      <c r="P31" s="12"/>
    </row>
    <row r="32" spans="1:16" ht="12" customHeight="1">
      <c r="A32" s="10">
        <v>33573</v>
      </c>
      <c r="B32" s="4">
        <v>0.17386</v>
      </c>
      <c r="C32" s="7" t="s">
        <v>19</v>
      </c>
      <c r="D32" s="6"/>
      <c r="E32" s="9"/>
      <c r="F32" s="9">
        <f t="shared" si="4"/>
        <v>2412.4494672417354</v>
      </c>
      <c r="G32" s="13">
        <f t="shared" si="10"/>
        <v>0.9178173959748788</v>
      </c>
      <c r="H32" s="9"/>
      <c r="I32" s="4">
        <f t="shared" si="6"/>
        <v>0.17385999999999996</v>
      </c>
      <c r="J32" s="4">
        <f t="shared" si="7"/>
        <v>0.20534224717846378</v>
      </c>
      <c r="K32" s="4">
        <f t="shared" si="8"/>
        <v>0.44954169304029695</v>
      </c>
      <c r="L32" s="8">
        <f t="shared" si="9"/>
        <v>0.9178173959748787</v>
      </c>
      <c r="M32" s="8">
        <f aca="true" t="shared" si="11" ref="M32:M63">RATE(2,,-($F8),$F32)</f>
        <v>0.5532061895452691</v>
      </c>
      <c r="N32" s="8"/>
      <c r="O32" s="12"/>
      <c r="P32" s="12"/>
    </row>
    <row r="33" spans="1:16" ht="12" customHeight="1">
      <c r="A33" s="10">
        <v>33604</v>
      </c>
      <c r="B33" s="4">
        <v>-0.00421</v>
      </c>
      <c r="C33" s="7" t="s">
        <v>19</v>
      </c>
      <c r="D33" s="6"/>
      <c r="E33" s="9"/>
      <c r="F33" s="9">
        <f t="shared" si="4"/>
        <v>2402.293054984648</v>
      </c>
      <c r="G33" s="8">
        <f aca="true" t="shared" si="12" ref="G33:G44">(+F33/F$32)-1</f>
        <v>-0.004209999999999936</v>
      </c>
      <c r="H33" s="9"/>
      <c r="I33" s="4">
        <f t="shared" si="6"/>
        <v>-0.004209999999999954</v>
      </c>
      <c r="J33" s="4">
        <f t="shared" si="7"/>
        <v>0.10815768919218795</v>
      </c>
      <c r="K33" s="4">
        <f t="shared" si="8"/>
        <v>0.31825739982519663</v>
      </c>
      <c r="L33" s="8">
        <f t="shared" si="9"/>
        <v>0.693079944269639</v>
      </c>
      <c r="M33" s="8">
        <f t="shared" si="11"/>
        <v>0.6274294363252084</v>
      </c>
      <c r="N33" s="5"/>
      <c r="O33" s="5"/>
      <c r="P33" s="12"/>
    </row>
    <row r="34" spans="1:16" ht="12" customHeight="1">
      <c r="A34" s="10">
        <v>33635</v>
      </c>
      <c r="B34" s="4">
        <v>-0.05113</v>
      </c>
      <c r="C34" s="7" t="s">
        <v>19</v>
      </c>
      <c r="D34" s="6"/>
      <c r="E34" s="9"/>
      <c r="F34" s="9">
        <f t="shared" si="4"/>
        <v>2279.463811083283</v>
      </c>
      <c r="G34" s="8">
        <f t="shared" si="12"/>
        <v>-0.055124742699999896</v>
      </c>
      <c r="H34" s="9"/>
      <c r="I34" s="4">
        <f t="shared" si="6"/>
        <v>-0.051129999999999926</v>
      </c>
      <c r="J34" s="4">
        <f t="shared" si="7"/>
        <v>0.10915126953417811</v>
      </c>
      <c r="K34" s="4">
        <f t="shared" si="8"/>
        <v>0.18028562165347323</v>
      </c>
      <c r="L34" s="8">
        <f t="shared" si="9"/>
        <v>0.4618881700555382</v>
      </c>
      <c r="M34" s="8">
        <f t="shared" si="11"/>
        <v>0.5490957664648359</v>
      </c>
      <c r="N34" s="5"/>
      <c r="O34" s="5"/>
      <c r="P34" s="12"/>
    </row>
    <row r="35" spans="1:16" ht="12" customHeight="1">
      <c r="A35" s="10">
        <v>33664</v>
      </c>
      <c r="B35" s="4">
        <v>-0.06115</v>
      </c>
      <c r="C35" s="7" t="s">
        <v>19</v>
      </c>
      <c r="D35" s="6"/>
      <c r="E35" s="9"/>
      <c r="F35" s="9">
        <f t="shared" si="4"/>
        <v>2140.0745990355404</v>
      </c>
      <c r="G35" s="8">
        <f t="shared" si="12"/>
        <v>-0.1129038646838948</v>
      </c>
      <c r="H35" s="9"/>
      <c r="I35" s="4">
        <f t="shared" si="6"/>
        <v>-0.061149999999999934</v>
      </c>
      <c r="J35" s="4">
        <f t="shared" si="7"/>
        <v>-0.11290386468389482</v>
      </c>
      <c r="K35" s="4">
        <f t="shared" si="8"/>
        <v>0.06925444920524479</v>
      </c>
      <c r="L35" s="8">
        <f t="shared" si="9"/>
        <v>0.2802157567127846</v>
      </c>
      <c r="M35" s="8">
        <f t="shared" si="11"/>
        <v>0.47108039077529495</v>
      </c>
      <c r="N35" s="5"/>
      <c r="O35" s="5"/>
      <c r="P35" s="12"/>
    </row>
    <row r="36" spans="1:16" ht="12" customHeight="1">
      <c r="A36" s="10">
        <v>33695</v>
      </c>
      <c r="B36" s="4">
        <v>-0.07412</v>
      </c>
      <c r="C36" s="7" t="s">
        <v>19</v>
      </c>
      <c r="D36" s="6">
        <v>28</v>
      </c>
      <c r="E36" s="8">
        <f>(+F36-F8)/F8</f>
        <v>0.981452269755026</v>
      </c>
      <c r="F36" s="9">
        <f t="shared" si="4"/>
        <v>1981.452269755026</v>
      </c>
      <c r="G36" s="8">
        <f t="shared" si="12"/>
        <v>-0.1786554302335246</v>
      </c>
      <c r="I36" s="4">
        <f t="shared" si="6"/>
        <v>-0.07412000000000005</v>
      </c>
      <c r="J36" s="4">
        <f t="shared" si="7"/>
        <v>-0.17518295045493992</v>
      </c>
      <c r="K36" s="4">
        <f t="shared" si="8"/>
        <v>-0.08597264436982782</v>
      </c>
      <c r="L36" s="8">
        <f t="shared" si="9"/>
        <v>0.21896972935544312</v>
      </c>
      <c r="M36" s="8">
        <f t="shared" si="11"/>
        <v>0.4029287099057497</v>
      </c>
      <c r="N36" s="5"/>
      <c r="O36" s="5"/>
      <c r="P36" s="12"/>
    </row>
    <row r="37" spans="1:16" ht="12" customHeight="1">
      <c r="A37" s="10">
        <v>33725</v>
      </c>
      <c r="B37" s="4">
        <v>0.02846</v>
      </c>
      <c r="C37" s="7" t="s">
        <v>20</v>
      </c>
      <c r="D37" s="11"/>
      <c r="E37" s="9"/>
      <c r="F37" s="9">
        <f t="shared" si="4"/>
        <v>2037.844401352254</v>
      </c>
      <c r="G37" s="8">
        <f t="shared" si="12"/>
        <v>-0.1552799637779707</v>
      </c>
      <c r="H37" s="9"/>
      <c r="I37" s="4">
        <f t="shared" si="6"/>
        <v>0.02845999999999995</v>
      </c>
      <c r="J37" s="4">
        <f t="shared" si="7"/>
        <v>-0.10599835301452003</v>
      </c>
      <c r="K37" s="4">
        <f t="shared" si="8"/>
        <v>-0.008416938280408747</v>
      </c>
      <c r="L37" s="8">
        <f t="shared" si="9"/>
        <v>0.15787094460567172</v>
      </c>
      <c r="M37" s="8">
        <f t="shared" si="11"/>
        <v>0.33241861531650857</v>
      </c>
      <c r="N37" s="5"/>
      <c r="O37" s="5"/>
      <c r="P37" s="12"/>
    </row>
    <row r="38" spans="1:16" ht="12" customHeight="1">
      <c r="A38" s="10">
        <v>33756</v>
      </c>
      <c r="B38" s="4">
        <v>-0.00566</v>
      </c>
      <c r="C38" s="7" t="s">
        <v>20</v>
      </c>
      <c r="D38" s="6"/>
      <c r="E38" s="9"/>
      <c r="F38" s="9">
        <f t="shared" si="4"/>
        <v>2026.3102020406002</v>
      </c>
      <c r="G38" s="8">
        <f t="shared" si="12"/>
        <v>-0.1600610791829874</v>
      </c>
      <c r="H38" s="9"/>
      <c r="I38" s="4">
        <f t="shared" si="6"/>
        <v>-0.005660000000000004</v>
      </c>
      <c r="J38" s="4">
        <f t="shared" si="7"/>
        <v>-0.053159080083568094</v>
      </c>
      <c r="K38" s="4">
        <f t="shared" si="8"/>
        <v>-0.16006107918298743</v>
      </c>
      <c r="L38" s="8">
        <f t="shared" si="9"/>
        <v>0.21752648533153232</v>
      </c>
      <c r="M38" s="8">
        <f t="shared" si="11"/>
        <v>0.31249320698769967</v>
      </c>
      <c r="N38" s="5"/>
      <c r="O38" s="5"/>
      <c r="P38" s="12"/>
    </row>
    <row r="39" spans="1:16" ht="12" customHeight="1">
      <c r="A39" s="10">
        <v>33786</v>
      </c>
      <c r="B39" s="4">
        <v>0.01202</v>
      </c>
      <c r="C39" s="7" t="s">
        <v>20</v>
      </c>
      <c r="D39" s="6"/>
      <c r="E39" s="9"/>
      <c r="F39" s="9">
        <f t="shared" si="4"/>
        <v>2050.666450669128</v>
      </c>
      <c r="G39" s="8">
        <f t="shared" si="12"/>
        <v>-0.14996501335476697</v>
      </c>
      <c r="H39" s="9"/>
      <c r="I39" s="4">
        <f t="shared" si="6"/>
        <v>0.012019999999999975</v>
      </c>
      <c r="J39" s="4">
        <f t="shared" si="7"/>
        <v>0.034931036175127925</v>
      </c>
      <c r="K39" s="4">
        <f t="shared" si="8"/>
        <v>-0.14637123625941914</v>
      </c>
      <c r="L39" s="8">
        <f t="shared" si="9"/>
        <v>0.1253024345046552</v>
      </c>
      <c r="M39" s="8">
        <f t="shared" si="11"/>
        <v>0.31391562631455394</v>
      </c>
      <c r="N39" s="5"/>
      <c r="O39" s="5"/>
      <c r="P39" s="12"/>
    </row>
    <row r="40" spans="1:16" ht="12" customHeight="1">
      <c r="A40" s="10">
        <v>33817</v>
      </c>
      <c r="B40" s="4">
        <v>-0.05</v>
      </c>
      <c r="C40" s="7" t="s">
        <v>20</v>
      </c>
      <c r="D40" s="6">
        <v>4</v>
      </c>
      <c r="E40" s="8">
        <f>(+F40-F36)/F36</f>
        <v>-0.016815515633628462</v>
      </c>
      <c r="F40" s="9">
        <f t="shared" si="4"/>
        <v>1948.1331281356718</v>
      </c>
      <c r="G40" s="8">
        <f t="shared" si="12"/>
        <v>-0.19246676268702856</v>
      </c>
      <c r="H40" s="9"/>
      <c r="I40" s="4">
        <f t="shared" si="6"/>
        <v>-0.04999999999999999</v>
      </c>
      <c r="J40" s="4">
        <f t="shared" si="7"/>
        <v>-0.044022631540000016</v>
      </c>
      <c r="K40" s="4">
        <f t="shared" si="8"/>
        <v>-0.14535465811591497</v>
      </c>
      <c r="L40" s="8">
        <f t="shared" si="9"/>
        <v>0.008725608638902455</v>
      </c>
      <c r="M40" s="8">
        <f t="shared" si="11"/>
        <v>0.33596522784847216</v>
      </c>
      <c r="N40" s="5"/>
      <c r="O40" s="5"/>
      <c r="P40" s="12"/>
    </row>
    <row r="41" spans="1:16" ht="12" customHeight="1">
      <c r="A41" s="10">
        <v>33848</v>
      </c>
      <c r="B41" s="4">
        <v>0.05252</v>
      </c>
      <c r="C41" s="7" t="s">
        <v>21</v>
      </c>
      <c r="D41" s="11"/>
      <c r="E41" s="9"/>
      <c r="F41" s="9">
        <f aca="true" t="shared" si="13" ref="F41:F72">(B41*F40)+F40</f>
        <v>2050.449080025357</v>
      </c>
      <c r="G41" s="8">
        <f t="shared" si="12"/>
        <v>-0.1500551170633514</v>
      </c>
      <c r="H41" s="9"/>
      <c r="I41" s="4">
        <f aca="true" t="shared" si="14" ref="I41:I72">($F41-$F40)/$F40</f>
        <v>0.052519999999999886</v>
      </c>
      <c r="J41" s="4">
        <f t="shared" si="7"/>
        <v>0.011912725879999881</v>
      </c>
      <c r="K41" s="4">
        <f t="shared" si="8"/>
        <v>-0.04187962375263672</v>
      </c>
      <c r="L41" s="8">
        <f t="shared" si="9"/>
        <v>0.024474475176696323</v>
      </c>
      <c r="M41" s="8">
        <f t="shared" si="11"/>
        <v>0.40578298078399294</v>
      </c>
      <c r="N41" s="5"/>
      <c r="O41" s="5"/>
      <c r="P41" s="12"/>
    </row>
    <row r="42" spans="1:16" ht="12" customHeight="1">
      <c r="A42" s="10">
        <v>33878</v>
      </c>
      <c r="B42" s="4">
        <v>0.02928</v>
      </c>
      <c r="C42" s="7" t="s">
        <v>21</v>
      </c>
      <c r="D42" s="6"/>
      <c r="E42" s="9"/>
      <c r="F42" s="9">
        <f t="shared" si="13"/>
        <v>2110.4862290884994</v>
      </c>
      <c r="G42" s="8">
        <f t="shared" si="12"/>
        <v>-0.12516873089096636</v>
      </c>
      <c r="H42" s="9"/>
      <c r="I42" s="4">
        <f t="shared" si="14"/>
        <v>0.02927999999999995</v>
      </c>
      <c r="J42" s="4">
        <f t="shared" si="7"/>
        <v>0.029170896319999855</v>
      </c>
      <c r="K42" s="4">
        <f t="shared" si="8"/>
        <v>0.0651209021297426</v>
      </c>
      <c r="L42" s="8">
        <f t="shared" si="9"/>
        <v>-0.026450358399927952</v>
      </c>
      <c r="M42" s="8">
        <f t="shared" si="11"/>
        <v>0.445281331605407</v>
      </c>
      <c r="N42" s="5"/>
      <c r="O42" s="5"/>
      <c r="P42" s="12"/>
    </row>
    <row r="43" spans="1:16" ht="12" customHeight="1">
      <c r="A43" s="10">
        <v>33909</v>
      </c>
      <c r="B43" s="4">
        <v>0.02204</v>
      </c>
      <c r="C43" s="7" t="s">
        <v>21</v>
      </c>
      <c r="D43" s="6"/>
      <c r="E43" s="9"/>
      <c r="F43" s="9">
        <f t="shared" si="13"/>
        <v>2157.0013455776098</v>
      </c>
      <c r="G43" s="8">
        <f t="shared" si="12"/>
        <v>-0.10588744971980335</v>
      </c>
      <c r="H43" s="9"/>
      <c r="I43" s="4">
        <f t="shared" si="14"/>
        <v>0.022039999999999924</v>
      </c>
      <c r="J43" s="4">
        <f aca="true" t="shared" si="15" ref="J43:J74">($F43-$F40)/$F40</f>
        <v>0.10721455039462374</v>
      </c>
      <c r="K43" s="4">
        <f t="shared" si="8"/>
        <v>0.05847205220687445</v>
      </c>
      <c r="L43" s="8">
        <f t="shared" si="9"/>
        <v>0.0495629582719116</v>
      </c>
      <c r="M43" s="8">
        <f t="shared" si="11"/>
        <v>0.359921449608003</v>
      </c>
      <c r="N43" s="5"/>
      <c r="O43" s="5"/>
      <c r="P43" s="12"/>
    </row>
    <row r="44" spans="1:16" ht="12" customHeight="1">
      <c r="A44" s="10">
        <v>33939</v>
      </c>
      <c r="B44" s="4">
        <v>0.03724</v>
      </c>
      <c r="C44" s="7" t="s">
        <v>21</v>
      </c>
      <c r="D44" s="6"/>
      <c r="E44" s="9"/>
      <c r="F44" s="9">
        <f t="shared" si="13"/>
        <v>2237.32807568692</v>
      </c>
      <c r="G44" s="13">
        <f t="shared" si="12"/>
        <v>-0.07259069834736886</v>
      </c>
      <c r="H44" s="9"/>
      <c r="I44" s="4">
        <f t="shared" si="14"/>
        <v>0.03723999999999997</v>
      </c>
      <c r="J44" s="4">
        <f t="shared" si="15"/>
        <v>0.09114052013388783</v>
      </c>
      <c r="K44" s="4">
        <f t="shared" si="8"/>
        <v>0.10413897804680333</v>
      </c>
      <c r="L44" s="8">
        <f t="shared" si="9"/>
        <v>-0.07259069834736886</v>
      </c>
      <c r="M44" s="8">
        <f t="shared" si="11"/>
        <v>0.3336422653387583</v>
      </c>
      <c r="N44" s="8">
        <f aca="true" t="shared" si="16" ref="N44:N75">RATE(3,,-($F8),$F44)</f>
        <v>0.3079060765148887</v>
      </c>
      <c r="O44" s="8"/>
      <c r="P44" s="12"/>
    </row>
    <row r="45" spans="1:16" ht="12" customHeight="1">
      <c r="A45" s="10">
        <v>33970</v>
      </c>
      <c r="B45" s="4">
        <v>0.01285</v>
      </c>
      <c r="C45" s="7" t="s">
        <v>21</v>
      </c>
      <c r="D45" s="6"/>
      <c r="E45" s="9"/>
      <c r="F45" s="9">
        <f t="shared" si="13"/>
        <v>2266.077741459497</v>
      </c>
      <c r="G45" s="8">
        <f aca="true" t="shared" si="17" ref="G45:G56">(+F45/F$44)-1</f>
        <v>0.012850000000000028</v>
      </c>
      <c r="H45" s="9"/>
      <c r="I45" s="4">
        <f t="shared" si="14"/>
        <v>0.012849999999999999</v>
      </c>
      <c r="J45" s="4">
        <f t="shared" si="15"/>
        <v>0.07372306448935989</v>
      </c>
      <c r="K45" s="4">
        <f t="shared" si="8"/>
        <v>0.10504452867997152</v>
      </c>
      <c r="L45" s="8">
        <f t="shared" si="9"/>
        <v>-0.056702205104623066</v>
      </c>
      <c r="M45" s="8">
        <f t="shared" si="11"/>
        <v>0.26375574301806143</v>
      </c>
      <c r="N45" s="8">
        <f t="shared" si="16"/>
        <v>0.356910025103819</v>
      </c>
      <c r="O45" s="5"/>
      <c r="P45" s="12"/>
    </row>
    <row r="46" spans="1:16" ht="12" customHeight="1">
      <c r="A46" s="10">
        <v>34001</v>
      </c>
      <c r="B46" s="4">
        <v>0.01499</v>
      </c>
      <c r="C46" s="7" t="s">
        <v>21</v>
      </c>
      <c r="D46" s="6"/>
      <c r="E46" s="9"/>
      <c r="F46" s="9">
        <f t="shared" si="13"/>
        <v>2300.0462468039746</v>
      </c>
      <c r="G46" s="8">
        <f t="shared" si="17"/>
        <v>0.028032621499999966</v>
      </c>
      <c r="H46" s="9"/>
      <c r="I46" s="4">
        <f t="shared" si="14"/>
        <v>0.014989999999999958</v>
      </c>
      <c r="J46" s="4">
        <f t="shared" si="15"/>
        <v>0.06631655632465992</v>
      </c>
      <c r="K46" s="4">
        <f aca="true" t="shared" si="18" ref="K46:K77">($F46-$F40)/$F40</f>
        <v>0.18064120648935184</v>
      </c>
      <c r="L46" s="8">
        <f t="shared" si="9"/>
        <v>0.009029507562530717</v>
      </c>
      <c r="M46" s="8">
        <f t="shared" si="11"/>
        <v>0.21453213228083381</v>
      </c>
      <c r="N46" s="8">
        <f t="shared" si="16"/>
        <v>0.34282721229187707</v>
      </c>
      <c r="O46" s="5"/>
      <c r="P46" s="12"/>
    </row>
    <row r="47" spans="1:16" ht="12" customHeight="1">
      <c r="A47" s="10">
        <v>34029</v>
      </c>
      <c r="B47" s="4">
        <v>0.02424</v>
      </c>
      <c r="C47" s="7" t="s">
        <v>21</v>
      </c>
      <c r="D47" s="6"/>
      <c r="E47" s="9"/>
      <c r="F47" s="9">
        <f t="shared" si="13"/>
        <v>2355.799367826503</v>
      </c>
      <c r="G47" s="8">
        <f t="shared" si="17"/>
        <v>0.052952132245160044</v>
      </c>
      <c r="H47" s="9"/>
      <c r="I47" s="4">
        <f t="shared" si="14"/>
        <v>0.024240000000000015</v>
      </c>
      <c r="J47" s="4">
        <f t="shared" si="15"/>
        <v>0.05295213224515997</v>
      </c>
      <c r="K47" s="4">
        <f t="shared" si="18"/>
        <v>0.1489187372540701</v>
      </c>
      <c r="L47" s="8">
        <f t="shared" si="9"/>
        <v>0.10080245281551516</v>
      </c>
      <c r="M47" s="8">
        <f t="shared" si="11"/>
        <v>0.1871245280603481</v>
      </c>
      <c r="N47" s="8">
        <f t="shared" si="16"/>
        <v>0.33555179027177884</v>
      </c>
      <c r="O47" s="5"/>
      <c r="P47" s="12"/>
    </row>
    <row r="48" spans="1:16" ht="12" customHeight="1">
      <c r="A48" s="10">
        <v>34060</v>
      </c>
      <c r="B48" s="4">
        <v>-0.03291</v>
      </c>
      <c r="C48" s="7" t="s">
        <v>21</v>
      </c>
      <c r="D48" s="6">
        <v>8</v>
      </c>
      <c r="E48" s="8">
        <f>(+F48-F40)/F40</f>
        <v>0.1694632044020503</v>
      </c>
      <c r="F48" s="9">
        <f t="shared" si="13"/>
        <v>2278.2700106313328</v>
      </c>
      <c r="G48" s="8">
        <f t="shared" si="17"/>
        <v>0.01829947757297168</v>
      </c>
      <c r="H48" s="9"/>
      <c r="I48" s="4">
        <f t="shared" si="14"/>
        <v>-0.03290999999999999</v>
      </c>
      <c r="J48" s="4">
        <f t="shared" si="15"/>
        <v>0.0053803402013839876</v>
      </c>
      <c r="K48" s="4">
        <f t="shared" si="18"/>
        <v>0.07950005985838521</v>
      </c>
      <c r="L48" s="8">
        <f t="shared" si="9"/>
        <v>0.1497980776054744</v>
      </c>
      <c r="M48" s="8">
        <f t="shared" si="11"/>
        <v>0.18387881621057556</v>
      </c>
      <c r="N48" s="8">
        <f t="shared" si="16"/>
        <v>0.31289782226344953</v>
      </c>
      <c r="O48" s="5"/>
      <c r="P48" s="12"/>
    </row>
    <row r="49" spans="1:16" ht="12" customHeight="1">
      <c r="A49" s="10">
        <v>34090</v>
      </c>
      <c r="B49" s="4">
        <v>-0.01811</v>
      </c>
      <c r="C49" s="7" t="s">
        <v>22</v>
      </c>
      <c r="D49" s="11"/>
      <c r="E49" s="9"/>
      <c r="F49" s="9">
        <f t="shared" si="13"/>
        <v>2237.010540738799</v>
      </c>
      <c r="G49" s="8">
        <f t="shared" si="17"/>
        <v>-0.00014192596587481177</v>
      </c>
      <c r="H49" s="9"/>
      <c r="I49" s="4">
        <f t="shared" si="14"/>
        <v>-0.018110000000000077</v>
      </c>
      <c r="J49" s="4">
        <f t="shared" si="15"/>
        <v>-0.02740627765757605</v>
      </c>
      <c r="K49" s="4">
        <f t="shared" si="18"/>
        <v>0.03709278871115596</v>
      </c>
      <c r="L49" s="8">
        <f t="shared" si="9"/>
        <v>0.09773373239604768</v>
      </c>
      <c r="M49" s="8">
        <f t="shared" si="11"/>
        <v>0.12740143411959723</v>
      </c>
      <c r="N49" s="8">
        <f t="shared" si="16"/>
        <v>0.2490873143515909</v>
      </c>
      <c r="O49" s="5"/>
      <c r="P49" s="5"/>
    </row>
    <row r="50" spans="1:16" ht="12" customHeight="1">
      <c r="A50" s="10">
        <v>34121</v>
      </c>
      <c r="B50" s="4">
        <v>0.02768</v>
      </c>
      <c r="C50" s="7" t="s">
        <v>22</v>
      </c>
      <c r="D50" s="6">
        <v>2</v>
      </c>
      <c r="E50" s="8">
        <f>(+F50-F48)/F48</f>
        <v>0.009068715199999878</v>
      </c>
      <c r="F50" s="9">
        <f t="shared" si="13"/>
        <v>2298.930992506449</v>
      </c>
      <c r="G50" s="8">
        <f t="shared" si="17"/>
        <v>0.02753414552338973</v>
      </c>
      <c r="H50" s="9"/>
      <c r="I50" s="4">
        <f t="shared" si="14"/>
        <v>0.027679999999999958</v>
      </c>
      <c r="J50" s="4">
        <f t="shared" si="15"/>
        <v>-0.024139736217232106</v>
      </c>
      <c r="K50" s="4">
        <f t="shared" si="18"/>
        <v>0.027534145523389713</v>
      </c>
      <c r="L50" s="8">
        <f t="shared" si="9"/>
        <v>0.1345405013463908</v>
      </c>
      <c r="M50" s="8">
        <f t="shared" si="11"/>
        <v>0.17530128438586273</v>
      </c>
      <c r="N50" s="8">
        <f t="shared" si="16"/>
        <v>0.2502725922491401</v>
      </c>
      <c r="O50" s="5"/>
      <c r="P50" s="5"/>
    </row>
    <row r="51" spans="1:16" ht="12" customHeight="1">
      <c r="A51" s="10">
        <v>34151</v>
      </c>
      <c r="B51" s="4">
        <v>0.0458</v>
      </c>
      <c r="C51" s="7" t="s">
        <v>23</v>
      </c>
      <c r="D51" s="11"/>
      <c r="E51" s="9"/>
      <c r="F51" s="9">
        <f t="shared" si="13"/>
        <v>2404.2220319632443</v>
      </c>
      <c r="G51" s="8">
        <f t="shared" si="17"/>
        <v>0.07459520938836084</v>
      </c>
      <c r="H51" s="9"/>
      <c r="I51" s="4">
        <f t="shared" si="14"/>
        <v>0.04579999999999995</v>
      </c>
      <c r="J51" s="4">
        <f t="shared" si="15"/>
        <v>0.055284062356159826</v>
      </c>
      <c r="K51" s="4">
        <f t="shared" si="18"/>
        <v>0.060961849620734476</v>
      </c>
      <c r="L51" s="8">
        <f t="shared" si="9"/>
        <v>0.17241008706157535</v>
      </c>
      <c r="M51" s="8">
        <f t="shared" si="11"/>
        <v>0.14861478538650427</v>
      </c>
      <c r="N51" s="8">
        <f t="shared" si="16"/>
        <v>0.2649445859471881</v>
      </c>
      <c r="O51" s="5"/>
      <c r="P51" s="5"/>
    </row>
    <row r="52" spans="1:16" ht="12" customHeight="1">
      <c r="A52" s="10">
        <v>34182</v>
      </c>
      <c r="B52" s="4">
        <v>0.07218</v>
      </c>
      <c r="C52" s="7" t="s">
        <v>23</v>
      </c>
      <c r="D52" s="6"/>
      <c r="E52" s="9"/>
      <c r="F52" s="9">
        <f t="shared" si="13"/>
        <v>2577.7587782303513</v>
      </c>
      <c r="G52" s="8">
        <f t="shared" si="17"/>
        <v>0.1521594916020128</v>
      </c>
      <c r="H52" s="9"/>
      <c r="I52" s="4">
        <f t="shared" si="14"/>
        <v>0.07218000000000001</v>
      </c>
      <c r="J52" s="4">
        <f t="shared" si="15"/>
        <v>0.15232303616191992</v>
      </c>
      <c r="K52" s="4">
        <f t="shared" si="18"/>
        <v>0.1207421510816453</v>
      </c>
      <c r="L52" s="8">
        <f aca="true" t="shared" si="19" ref="L52:L83">(F52-F40)/F40</f>
        <v>0.3231943654165051</v>
      </c>
      <c r="M52" s="8">
        <f t="shared" si="11"/>
        <v>0.15530950035178717</v>
      </c>
      <c r="N52" s="8">
        <f t="shared" si="16"/>
        <v>0.33169463673657335</v>
      </c>
      <c r="O52" s="5"/>
      <c r="P52" s="5"/>
    </row>
    <row r="53" spans="1:37" ht="12" customHeight="1">
      <c r="A53" s="10">
        <v>34213</v>
      </c>
      <c r="B53" s="4">
        <v>0.02496</v>
      </c>
      <c r="C53" s="7" t="s">
        <v>23</v>
      </c>
      <c r="D53" s="6"/>
      <c r="E53" s="9"/>
      <c r="F53" s="9">
        <f t="shared" si="13"/>
        <v>2642.099637334981</v>
      </c>
      <c r="G53" s="8">
        <f t="shared" si="17"/>
        <v>0.18091739251239902</v>
      </c>
      <c r="H53" s="9"/>
      <c r="I53" s="4">
        <f t="shared" si="14"/>
        <v>0.024959999999999993</v>
      </c>
      <c r="J53" s="4">
        <f t="shared" si="15"/>
        <v>0.14927313866623995</v>
      </c>
      <c r="K53" s="4">
        <f t="shared" si="18"/>
        <v>0.1215299882572865</v>
      </c>
      <c r="L53" s="8">
        <f t="shared" si="19"/>
        <v>0.2885468179011337</v>
      </c>
      <c r="M53" s="8">
        <f t="shared" si="11"/>
        <v>0.14894879129148342</v>
      </c>
      <c r="N53" s="8">
        <f t="shared" si="16"/>
        <v>0.36556461624665926</v>
      </c>
      <c r="O53" s="5"/>
      <c r="P53" s="5"/>
      <c r="Q53" s="3"/>
      <c r="R53" s="3"/>
      <c r="S53" s="3"/>
      <c r="U53" s="3"/>
      <c r="V53" s="3"/>
      <c r="W53" s="3"/>
      <c r="X53" s="3"/>
      <c r="Y53" s="3"/>
      <c r="Z53" s="3"/>
      <c r="AA53" s="3"/>
      <c r="AB53" s="3"/>
      <c r="AD53" s="3"/>
      <c r="AE53" s="3"/>
      <c r="AF53" s="3"/>
      <c r="AG53" s="3"/>
      <c r="AH53" s="3"/>
      <c r="AI53" s="3"/>
      <c r="AJ53" s="3"/>
      <c r="AK53" s="3"/>
    </row>
    <row r="54" spans="1:16" ht="12" customHeight="1">
      <c r="A54" s="10">
        <v>34243</v>
      </c>
      <c r="B54" s="4">
        <v>0.03542</v>
      </c>
      <c r="C54" s="7" t="s">
        <v>23</v>
      </c>
      <c r="D54" s="6"/>
      <c r="E54" s="9"/>
      <c r="F54" s="9">
        <f t="shared" si="13"/>
        <v>2735.6828064893857</v>
      </c>
      <c r="G54" s="8">
        <f t="shared" si="17"/>
        <v>0.2227454865551881</v>
      </c>
      <c r="H54" s="9"/>
      <c r="I54" s="4">
        <f t="shared" si="14"/>
        <v>0.03541999999999996</v>
      </c>
      <c r="J54" s="4">
        <f t="shared" si="15"/>
        <v>0.13786612472537596</v>
      </c>
      <c r="K54" s="4">
        <f t="shared" si="18"/>
        <v>0.20077198651765557</v>
      </c>
      <c r="L54" s="8">
        <f t="shared" si="19"/>
        <v>0.2962334313220813</v>
      </c>
      <c r="M54" s="8">
        <f t="shared" si="11"/>
        <v>0.12336440770288093</v>
      </c>
      <c r="N54" s="8">
        <f t="shared" si="16"/>
        <v>0.39378569036464195</v>
      </c>
      <c r="O54" s="5"/>
      <c r="P54" s="5"/>
    </row>
    <row r="55" spans="1:16" ht="12" customHeight="1">
      <c r="A55" s="10">
        <v>34274</v>
      </c>
      <c r="B55" s="4">
        <v>-0.03207</v>
      </c>
      <c r="C55" s="7" t="s">
        <v>23</v>
      </c>
      <c r="D55" s="6"/>
      <c r="E55" s="9"/>
      <c r="F55" s="9">
        <f t="shared" si="13"/>
        <v>2647.9494588852713</v>
      </c>
      <c r="G55" s="8">
        <f t="shared" si="17"/>
        <v>0.18353203880136326</v>
      </c>
      <c r="H55" s="9"/>
      <c r="I55" s="4">
        <f t="shared" si="14"/>
        <v>-0.032069999999999946</v>
      </c>
      <c r="J55" s="4">
        <f t="shared" si="15"/>
        <v>0.027229344051776013</v>
      </c>
      <c r="K55" s="4">
        <f t="shared" si="18"/>
        <v>0.18370003657235995</v>
      </c>
      <c r="L55" s="8">
        <f t="shared" si="19"/>
        <v>0.22760677192632608</v>
      </c>
      <c r="M55" s="8">
        <f t="shared" si="11"/>
        <v>0.1350993767673598</v>
      </c>
      <c r="N55" s="8">
        <f t="shared" si="16"/>
        <v>0.31430342923395604</v>
      </c>
      <c r="O55" s="5"/>
      <c r="P55" s="5"/>
    </row>
    <row r="56" spans="1:16" ht="12" customHeight="1">
      <c r="A56" s="10">
        <v>34304</v>
      </c>
      <c r="B56" s="4">
        <v>0.09941</v>
      </c>
      <c r="C56" s="7" t="s">
        <v>23</v>
      </c>
      <c r="D56" s="6"/>
      <c r="E56" s="9"/>
      <c r="F56" s="9">
        <f t="shared" si="13"/>
        <v>2911.182114593056</v>
      </c>
      <c r="G56" s="13">
        <f t="shared" si="17"/>
        <v>0.3011869587786069</v>
      </c>
      <c r="H56" s="9"/>
      <c r="I56" s="4">
        <f t="shared" si="14"/>
        <v>0.09941000000000005</v>
      </c>
      <c r="J56" s="4">
        <f t="shared" si="15"/>
        <v>0.10184418235244606</v>
      </c>
      <c r="K56" s="4">
        <f t="shared" si="18"/>
        <v>0.2663199217733325</v>
      </c>
      <c r="L56" s="8">
        <f t="shared" si="19"/>
        <v>0.30118695877860696</v>
      </c>
      <c r="M56" s="8">
        <f t="shared" si="11"/>
        <v>0.09851394563764276</v>
      </c>
      <c r="N56" s="8">
        <f t="shared" si="16"/>
        <v>0.3227348651542179</v>
      </c>
      <c r="O56" s="8">
        <f aca="true" t="shared" si="20" ref="O56:O87">RATE(4,,-($F8),$F56)</f>
        <v>0.3062230512678623</v>
      </c>
      <c r="P56" s="8"/>
    </row>
    <row r="57" spans="1:16" ht="12" customHeight="1">
      <c r="A57" s="10">
        <v>34335</v>
      </c>
      <c r="B57" s="4">
        <v>0.0061</v>
      </c>
      <c r="C57" s="7" t="s">
        <v>23</v>
      </c>
      <c r="D57" s="6"/>
      <c r="E57" s="9"/>
      <c r="F57" s="9">
        <f t="shared" si="13"/>
        <v>2928.940325492074</v>
      </c>
      <c r="G57" s="8">
        <f aca="true" t="shared" si="21" ref="G57:G68">(+F57/F$56)-1</f>
        <v>0.006099999999999994</v>
      </c>
      <c r="H57" s="9"/>
      <c r="I57" s="4">
        <f t="shared" si="14"/>
        <v>0.006100000000000033</v>
      </c>
      <c r="J57" s="4">
        <f t="shared" si="15"/>
        <v>0.07064324801993015</v>
      </c>
      <c r="K57" s="4">
        <f t="shared" si="18"/>
        <v>0.21824868358782745</v>
      </c>
      <c r="L57" s="8">
        <f t="shared" si="19"/>
        <v>0.2925153766373663</v>
      </c>
      <c r="M57" s="8">
        <f t="shared" si="11"/>
        <v>0.10418608243817572</v>
      </c>
      <c r="N57" s="8">
        <f t="shared" si="16"/>
        <v>0.2732704720450994</v>
      </c>
      <c r="O57" s="8">
        <f t="shared" si="20"/>
        <v>0.34051666671499214</v>
      </c>
      <c r="P57" s="5"/>
    </row>
    <row r="58" spans="1:16" ht="12" customHeight="1">
      <c r="A58" s="10">
        <v>34366</v>
      </c>
      <c r="B58" s="4">
        <v>0.01146</v>
      </c>
      <c r="C58" s="7" t="s">
        <v>23</v>
      </c>
      <c r="D58" s="6"/>
      <c r="E58" s="9"/>
      <c r="F58" s="9">
        <f t="shared" si="13"/>
        <v>2962.5059816222133</v>
      </c>
      <c r="G58" s="8">
        <f t="shared" si="21"/>
        <v>0.01762990600000003</v>
      </c>
      <c r="H58" s="9"/>
      <c r="I58" s="4">
        <f t="shared" si="14"/>
        <v>0.011460000000000066</v>
      </c>
      <c r="J58" s="4">
        <f t="shared" si="15"/>
        <v>0.11879249495546015</v>
      </c>
      <c r="K58" s="4">
        <f t="shared" si="18"/>
        <v>0.14925648072314726</v>
      </c>
      <c r="L58" s="8">
        <f t="shared" si="19"/>
        <v>0.28802018035018145</v>
      </c>
      <c r="M58" s="8">
        <f t="shared" si="11"/>
        <v>0.1400220911497316</v>
      </c>
      <c r="N58" s="8">
        <f t="shared" si="16"/>
        <v>0.23855005223391668</v>
      </c>
      <c r="O58" s="8">
        <f t="shared" si="20"/>
        <v>0.3289106046218448</v>
      </c>
      <c r="P58" s="5"/>
    </row>
    <row r="59" spans="1:16" ht="12" customHeight="1">
      <c r="A59" s="10">
        <v>34394</v>
      </c>
      <c r="B59" s="4">
        <v>-0.07062</v>
      </c>
      <c r="C59" s="7" t="s">
        <v>23</v>
      </c>
      <c r="D59" s="6"/>
      <c r="E59" s="9"/>
      <c r="F59" s="9">
        <f t="shared" si="13"/>
        <v>2753.2938092000527</v>
      </c>
      <c r="G59" s="8">
        <f t="shared" si="21"/>
        <v>-0.05423511796171987</v>
      </c>
      <c r="H59" s="9"/>
      <c r="I59" s="4">
        <f t="shared" si="14"/>
        <v>-0.07061999999999997</v>
      </c>
      <c r="J59" s="4">
        <f t="shared" si="15"/>
        <v>-0.05423511796171988</v>
      </c>
      <c r="K59" s="4">
        <f t="shared" si="18"/>
        <v>0.04208553314712637</v>
      </c>
      <c r="L59" s="8">
        <f t="shared" si="19"/>
        <v>0.1687301757535848</v>
      </c>
      <c r="M59" s="8">
        <f t="shared" si="11"/>
        <v>0.13425792664149905</v>
      </c>
      <c r="N59" s="8">
        <f t="shared" si="16"/>
        <v>0.1809611331320599</v>
      </c>
      <c r="O59" s="8">
        <f t="shared" si="20"/>
        <v>0.29173704520816796</v>
      </c>
      <c r="P59" s="5"/>
    </row>
    <row r="60" spans="1:16" ht="12" customHeight="1">
      <c r="A60" s="10">
        <v>34425</v>
      </c>
      <c r="B60" s="4">
        <v>-0.00072</v>
      </c>
      <c r="C60" s="7" t="s">
        <v>23</v>
      </c>
      <c r="D60" s="6"/>
      <c r="E60" s="9"/>
      <c r="F60" s="9">
        <f t="shared" si="13"/>
        <v>2751.3114376574285</v>
      </c>
      <c r="G60" s="8">
        <f t="shared" si="21"/>
        <v>-0.054916068676787444</v>
      </c>
      <c r="H60" s="9"/>
      <c r="I60" s="4">
        <f t="shared" si="14"/>
        <v>-0.0007200000000000409</v>
      </c>
      <c r="J60" s="4">
        <f t="shared" si="15"/>
        <v>-0.060646127300255946</v>
      </c>
      <c r="K60" s="4">
        <f t="shared" si="18"/>
        <v>0.0057128813073539595</v>
      </c>
      <c r="L60" s="8">
        <f t="shared" si="19"/>
        <v>0.20763185435382656</v>
      </c>
      <c r="M60" s="8">
        <f t="shared" si="11"/>
        <v>0.17836021003391156</v>
      </c>
      <c r="N60" s="8">
        <f t="shared" si="16"/>
        <v>0.1917441252936188</v>
      </c>
      <c r="O60" s="8">
        <f t="shared" si="20"/>
        <v>0.2857508970507552</v>
      </c>
      <c r="P60" s="5"/>
    </row>
    <row r="61" spans="1:16" ht="12" customHeight="1">
      <c r="A61" s="10">
        <v>34455</v>
      </c>
      <c r="B61" s="4">
        <v>-0.01506</v>
      </c>
      <c r="C61" s="7" t="s">
        <v>23</v>
      </c>
      <c r="D61" s="6"/>
      <c r="E61" s="9"/>
      <c r="F61" s="9">
        <f t="shared" si="13"/>
        <v>2709.8766874063076</v>
      </c>
      <c r="G61" s="8">
        <f t="shared" si="21"/>
        <v>-0.06914903268251504</v>
      </c>
      <c r="H61" s="9"/>
      <c r="I61" s="4">
        <f t="shared" si="14"/>
        <v>-0.015060000000000021</v>
      </c>
      <c r="J61" s="4">
        <f t="shared" si="15"/>
        <v>-0.08527553894678402</v>
      </c>
      <c r="K61" s="4">
        <f t="shared" si="18"/>
        <v>0.02338686197851614</v>
      </c>
      <c r="L61" s="8">
        <f t="shared" si="19"/>
        <v>0.21138306595164225</v>
      </c>
      <c r="M61" s="8">
        <f t="shared" si="11"/>
        <v>0.15315916262631568</v>
      </c>
      <c r="N61" s="8">
        <f t="shared" si="16"/>
        <v>0.15472762232484644</v>
      </c>
      <c r="O61" s="8">
        <f t="shared" si="20"/>
        <v>0.2395526349074294</v>
      </c>
      <c r="P61" s="5"/>
    </row>
    <row r="62" spans="1:16" ht="12" customHeight="1">
      <c r="A62" s="10">
        <v>34486</v>
      </c>
      <c r="B62" s="4">
        <v>-0.02913</v>
      </c>
      <c r="C62" s="7" t="s">
        <v>23</v>
      </c>
      <c r="D62" s="6">
        <v>12</v>
      </c>
      <c r="E62" s="8">
        <f>(+F62-F50)/F50</f>
        <v>0.14441798735060618</v>
      </c>
      <c r="F62" s="9">
        <f t="shared" si="13"/>
        <v>2630.937979502162</v>
      </c>
      <c r="G62" s="8">
        <f t="shared" si="21"/>
        <v>-0.09626472136047337</v>
      </c>
      <c r="H62" s="9"/>
      <c r="I62" s="4">
        <f t="shared" si="14"/>
        <v>-0.029130000000000007</v>
      </c>
      <c r="J62" s="4">
        <f t="shared" si="15"/>
        <v>-0.04443980126241607</v>
      </c>
      <c r="K62" s="4">
        <f t="shared" si="18"/>
        <v>-0.09626472136047343</v>
      </c>
      <c r="L62" s="8">
        <f t="shared" si="19"/>
        <v>0.14441798735060618</v>
      </c>
      <c r="M62" s="8">
        <f t="shared" si="11"/>
        <v>0.1394685415221603</v>
      </c>
      <c r="N62" s="8">
        <f t="shared" si="16"/>
        <v>0.16491534356160933</v>
      </c>
      <c r="O62" s="8">
        <f t="shared" si="20"/>
        <v>0.22292465848229798</v>
      </c>
      <c r="P62" s="5"/>
    </row>
    <row r="63" spans="1:16" ht="12" customHeight="1">
      <c r="A63" s="10">
        <v>34516</v>
      </c>
      <c r="B63" s="4">
        <v>-0.01164</v>
      </c>
      <c r="C63" s="7" t="s">
        <v>22</v>
      </c>
      <c r="D63" s="11"/>
      <c r="E63" s="9"/>
      <c r="F63" s="9">
        <f t="shared" si="13"/>
        <v>2600.313861420757</v>
      </c>
      <c r="G63" s="8">
        <f t="shared" si="21"/>
        <v>-0.10678420000383748</v>
      </c>
      <c r="H63" s="9"/>
      <c r="I63" s="4">
        <f t="shared" si="14"/>
        <v>-0.011639999999999921</v>
      </c>
      <c r="J63" s="4">
        <f t="shared" si="15"/>
        <v>-0.05488203704239195</v>
      </c>
      <c r="K63" s="4">
        <f t="shared" si="18"/>
        <v>-0.11219978133767763</v>
      </c>
      <c r="L63" s="8">
        <f t="shared" si="19"/>
        <v>0.08156144767435959</v>
      </c>
      <c r="M63" s="8">
        <f t="shared" si="11"/>
        <v>0.12606995831979345</v>
      </c>
      <c r="N63" s="8">
        <f t="shared" si="16"/>
        <v>0.1258140588994548</v>
      </c>
      <c r="O63" s="8">
        <f t="shared" si="20"/>
        <v>0.21637202966848007</v>
      </c>
      <c r="P63" s="5"/>
    </row>
    <row r="64" spans="1:16" ht="12" customHeight="1">
      <c r="A64" s="10">
        <v>34547</v>
      </c>
      <c r="B64" s="4">
        <v>0.00535</v>
      </c>
      <c r="C64" s="7" t="s">
        <v>22</v>
      </c>
      <c r="D64" s="6">
        <v>2</v>
      </c>
      <c r="E64" s="8">
        <f>(+F64-F62)/F62</f>
        <v>-0.006352273999999884</v>
      </c>
      <c r="F64" s="9">
        <f t="shared" si="13"/>
        <v>2614.225540579358</v>
      </c>
      <c r="G64" s="8">
        <f t="shared" si="21"/>
        <v>-0.10200549547385795</v>
      </c>
      <c r="H64" s="9"/>
      <c r="I64" s="4">
        <f t="shared" si="14"/>
        <v>0.005350000000000037</v>
      </c>
      <c r="J64" s="4">
        <f t="shared" si="15"/>
        <v>-0.03529723225837989</v>
      </c>
      <c r="K64" s="4">
        <f t="shared" si="18"/>
        <v>-0.11756278070100076</v>
      </c>
      <c r="L64" s="8">
        <f t="shared" si="19"/>
        <v>0.014146693110687985</v>
      </c>
      <c r="M64" s="8">
        <f aca="true" t="shared" si="22" ref="M64:M95">RATE(2,,-($F40),$F64)</f>
        <v>0.15840976775535542</v>
      </c>
      <c r="N64" s="8">
        <f t="shared" si="16"/>
        <v>0.1061970332609649</v>
      </c>
      <c r="O64" s="8">
        <f t="shared" si="20"/>
        <v>0.2440237816539977</v>
      </c>
      <c r="P64" s="5"/>
    </row>
    <row r="65" spans="1:16" ht="12" customHeight="1">
      <c r="A65" s="10">
        <v>34578</v>
      </c>
      <c r="B65" s="4">
        <v>0.00596</v>
      </c>
      <c r="C65" s="7" t="s">
        <v>24</v>
      </c>
      <c r="D65" s="11"/>
      <c r="E65" s="9"/>
      <c r="F65" s="9">
        <f t="shared" si="13"/>
        <v>2629.806324801211</v>
      </c>
      <c r="G65" s="8">
        <f t="shared" si="21"/>
        <v>-0.09665344822688215</v>
      </c>
      <c r="H65" s="9"/>
      <c r="I65" s="4">
        <f t="shared" si="14"/>
        <v>0.005959999999999937</v>
      </c>
      <c r="J65" s="4">
        <f t="shared" si="15"/>
        <v>-0.00043013355303994665</v>
      </c>
      <c r="K65" s="4">
        <f t="shared" si="18"/>
        <v>-0.04485081976584262</v>
      </c>
      <c r="L65" s="8">
        <f t="shared" si="19"/>
        <v>-0.0046528572806474105</v>
      </c>
      <c r="M65" s="8">
        <f t="shared" si="22"/>
        <v>0.13249785582932527</v>
      </c>
      <c r="N65" s="8">
        <f t="shared" si="16"/>
        <v>0.09528037570592204</v>
      </c>
      <c r="O65" s="8">
        <f t="shared" si="20"/>
        <v>0.26176313605177204</v>
      </c>
      <c r="P65" s="5"/>
    </row>
    <row r="66" spans="1:16" ht="12" customHeight="1">
      <c r="A66" s="10">
        <v>34608</v>
      </c>
      <c r="B66" s="4">
        <v>0.00866</v>
      </c>
      <c r="C66" s="7" t="s">
        <v>24</v>
      </c>
      <c r="D66" s="6"/>
      <c r="E66" s="9"/>
      <c r="F66" s="9">
        <f t="shared" si="13"/>
        <v>2652.580447573989</v>
      </c>
      <c r="G66" s="8">
        <f t="shared" si="21"/>
        <v>-0.08883046708852704</v>
      </c>
      <c r="H66" s="9"/>
      <c r="I66" s="4">
        <f t="shared" si="14"/>
        <v>0.00865999999999995</v>
      </c>
      <c r="J66" s="4">
        <f t="shared" si="15"/>
        <v>0.020100106732759925</v>
      </c>
      <c r="K66" s="4">
        <f t="shared" si="18"/>
        <v>-0.03588506511189539</v>
      </c>
      <c r="L66" s="8">
        <f t="shared" si="19"/>
        <v>-0.03037719092223236</v>
      </c>
      <c r="M66" s="8">
        <f t="shared" si="22"/>
        <v>0.12109656180858501</v>
      </c>
      <c r="N66" s="8">
        <f t="shared" si="16"/>
        <v>0.06958354816994035</v>
      </c>
      <c r="O66" s="8">
        <f t="shared" si="20"/>
        <v>0.27291002498561506</v>
      </c>
      <c r="P66" s="5"/>
    </row>
    <row r="67" spans="1:16" ht="12" customHeight="1">
      <c r="A67" s="10">
        <v>34639</v>
      </c>
      <c r="B67" s="4">
        <v>-0.04336</v>
      </c>
      <c r="C67" s="7" t="s">
        <v>24</v>
      </c>
      <c r="D67" s="6"/>
      <c r="E67" s="9"/>
      <c r="F67" s="9">
        <f t="shared" si="13"/>
        <v>2537.564559367181</v>
      </c>
      <c r="G67" s="8">
        <f t="shared" si="21"/>
        <v>-0.12833877803556848</v>
      </c>
      <c r="H67" s="9"/>
      <c r="I67" s="4">
        <f t="shared" si="14"/>
        <v>-0.04335999999999997</v>
      </c>
      <c r="J67" s="4">
        <f t="shared" si="15"/>
        <v>-0.029324547565696076</v>
      </c>
      <c r="K67" s="4">
        <f t="shared" si="18"/>
        <v>-0.06358670445777768</v>
      </c>
      <c r="L67" s="8">
        <f t="shared" si="19"/>
        <v>-0.04168693596008429</v>
      </c>
      <c r="M67" s="8">
        <f t="shared" si="22"/>
        <v>0.08463431950167767</v>
      </c>
      <c r="N67" s="8">
        <f t="shared" si="16"/>
        <v>0.07281554973450298</v>
      </c>
      <c r="O67" s="8">
        <f t="shared" si="20"/>
        <v>0.21450297491275663</v>
      </c>
      <c r="P67" s="5"/>
    </row>
    <row r="68" spans="1:16" ht="12" customHeight="1">
      <c r="A68" s="10">
        <v>34669</v>
      </c>
      <c r="B68" s="4">
        <v>0.01051</v>
      </c>
      <c r="C68" s="7" t="s">
        <v>24</v>
      </c>
      <c r="D68" s="6"/>
      <c r="E68" s="9"/>
      <c r="F68" s="9">
        <f t="shared" si="13"/>
        <v>2564.2343628861304</v>
      </c>
      <c r="G68" s="13">
        <f t="shared" si="21"/>
        <v>-0.11917761859272225</v>
      </c>
      <c r="H68" s="9"/>
      <c r="I68" s="4">
        <f t="shared" si="14"/>
        <v>0.010510000000000077</v>
      </c>
      <c r="J68" s="4">
        <f t="shared" si="15"/>
        <v>-0.024934141079775943</v>
      </c>
      <c r="K68" s="4">
        <f t="shared" si="18"/>
        <v>-0.025353549622121246</v>
      </c>
      <c r="L68" s="8">
        <f t="shared" si="19"/>
        <v>-0.11917761859272223</v>
      </c>
      <c r="M68" s="8">
        <f t="shared" si="22"/>
        <v>0.07056741762836782</v>
      </c>
      <c r="N68" s="8">
        <f t="shared" si="16"/>
        <v>0.02054735994217721</v>
      </c>
      <c r="O68" s="8">
        <f t="shared" si="20"/>
        <v>0.1948865871032187</v>
      </c>
      <c r="P68" s="8">
        <f aca="true" t="shared" si="23" ref="P68:P99">RATE(5,,-($F8),$F68)</f>
        <v>0.20723423612347613</v>
      </c>
    </row>
    <row r="69" spans="1:16" ht="12" customHeight="1">
      <c r="A69" s="10">
        <v>34700</v>
      </c>
      <c r="B69" s="4">
        <v>-0.00993</v>
      </c>
      <c r="C69" s="7" t="s">
        <v>24</v>
      </c>
      <c r="D69" s="6">
        <v>5</v>
      </c>
      <c r="E69" s="8">
        <f>(+F69-F64)/F64</f>
        <v>-0.028862859667404664</v>
      </c>
      <c r="F69" s="9">
        <f t="shared" si="13"/>
        <v>2538.771515662671</v>
      </c>
      <c r="G69" s="8">
        <f aca="true" t="shared" si="24" ref="G69:G80">(+F69/F$68)-1</f>
        <v>-0.009930000000000105</v>
      </c>
      <c r="H69" s="9"/>
      <c r="I69" s="4">
        <f t="shared" si="14"/>
        <v>-0.009930000000000067</v>
      </c>
      <c r="J69" s="4">
        <f t="shared" si="15"/>
        <v>-0.042904987863951964</v>
      </c>
      <c r="K69" s="4">
        <f t="shared" si="18"/>
        <v>-0.02366727596662524</v>
      </c>
      <c r="L69" s="8">
        <f t="shared" si="19"/>
        <v>-0.13321159411598904</v>
      </c>
      <c r="M69" s="8">
        <f t="shared" si="22"/>
        <v>0.058459891963870955</v>
      </c>
      <c r="N69" s="8">
        <f t="shared" si="16"/>
        <v>0.018589536175097645</v>
      </c>
      <c r="O69" s="8">
        <f t="shared" si="20"/>
        <v>0.15656161410603558</v>
      </c>
      <c r="P69" s="8">
        <f t="shared" si="23"/>
        <v>0.22857137724141036</v>
      </c>
    </row>
    <row r="70" spans="1:16" ht="12" customHeight="1">
      <c r="A70" s="10">
        <v>34731</v>
      </c>
      <c r="B70" s="4">
        <v>0.06936</v>
      </c>
      <c r="C70" s="7" t="s">
        <v>25</v>
      </c>
      <c r="D70" s="11"/>
      <c r="E70" s="9"/>
      <c r="F70" s="9">
        <f t="shared" si="13"/>
        <v>2714.860707989034</v>
      </c>
      <c r="G70" s="8">
        <f t="shared" si="24"/>
        <v>0.05874125519999995</v>
      </c>
      <c r="H70" s="9"/>
      <c r="I70" s="4">
        <f t="shared" si="14"/>
        <v>0.06936000000000005</v>
      </c>
      <c r="J70" s="4">
        <f t="shared" si="15"/>
        <v>0.06986862579215206</v>
      </c>
      <c r="K70" s="4">
        <f t="shared" si="18"/>
        <v>0.0384952123860642</v>
      </c>
      <c r="L70" s="8">
        <f t="shared" si="19"/>
        <v>-0.08359317252671788</v>
      </c>
      <c r="M70" s="8">
        <f t="shared" si="22"/>
        <v>0.08643936195089799</v>
      </c>
      <c r="N70" s="8">
        <f t="shared" si="16"/>
        <v>0.0599977663594849</v>
      </c>
      <c r="O70" s="8">
        <f t="shared" si="20"/>
        <v>0.1487016648651868</v>
      </c>
      <c r="P70" s="8">
        <f t="shared" si="23"/>
        <v>0.23371338589188284</v>
      </c>
    </row>
    <row r="71" spans="1:16" ht="12" customHeight="1">
      <c r="A71" s="10">
        <v>34759</v>
      </c>
      <c r="B71" s="4">
        <v>0.05153</v>
      </c>
      <c r="C71" s="7" t="s">
        <v>25</v>
      </c>
      <c r="D71" s="6"/>
      <c r="E71" s="9"/>
      <c r="F71" s="9">
        <f t="shared" si="13"/>
        <v>2854.757480271709</v>
      </c>
      <c r="G71" s="8">
        <f t="shared" si="24"/>
        <v>0.1132981920804561</v>
      </c>
      <c r="H71" s="9"/>
      <c r="I71" s="4">
        <f t="shared" si="14"/>
        <v>0.05153000000000007</v>
      </c>
      <c r="J71" s="4">
        <f t="shared" si="15"/>
        <v>0.11329819208045605</v>
      </c>
      <c r="K71" s="4">
        <f t="shared" si="18"/>
        <v>0.08553905789526246</v>
      </c>
      <c r="L71" s="8">
        <f t="shared" si="19"/>
        <v>0.03685174126081945</v>
      </c>
      <c r="M71" s="8">
        <f t="shared" si="22"/>
        <v>0.1008178404232772</v>
      </c>
      <c r="N71" s="8">
        <f t="shared" si="16"/>
        <v>0.1008127111967879</v>
      </c>
      <c r="O71" s="8">
        <f t="shared" si="20"/>
        <v>0.14315697053943316</v>
      </c>
      <c r="P71" s="8">
        <f t="shared" si="23"/>
        <v>0.23618259343358375</v>
      </c>
    </row>
    <row r="72" spans="1:16" ht="12" customHeight="1">
      <c r="A72" s="10">
        <v>34790</v>
      </c>
      <c r="B72" s="4">
        <v>0.0338</v>
      </c>
      <c r="C72" s="7" t="s">
        <v>25</v>
      </c>
      <c r="D72" s="6"/>
      <c r="E72" s="9"/>
      <c r="F72" s="9">
        <f t="shared" si="13"/>
        <v>2951.248283104893</v>
      </c>
      <c r="G72" s="8">
        <f t="shared" si="24"/>
        <v>0.15092767097277537</v>
      </c>
      <c r="H72" s="9"/>
      <c r="I72" s="4">
        <f t="shared" si="14"/>
        <v>0.03380000000000002</v>
      </c>
      <c r="J72" s="4">
        <f t="shared" si="15"/>
        <v>0.16247100808304016</v>
      </c>
      <c r="K72" s="4">
        <f t="shared" si="18"/>
        <v>0.1125952035890413</v>
      </c>
      <c r="L72" s="8">
        <f t="shared" si="19"/>
        <v>0.07266965226506605</v>
      </c>
      <c r="M72" s="8">
        <f t="shared" si="22"/>
        <v>0.13815202906904236</v>
      </c>
      <c r="N72" s="8">
        <f t="shared" si="16"/>
        <v>0.14202087920770884</v>
      </c>
      <c r="O72" s="8">
        <f t="shared" si="20"/>
        <v>0.16079028116274507</v>
      </c>
      <c r="P72" s="8">
        <f t="shared" si="23"/>
        <v>0.23999138416098945</v>
      </c>
    </row>
    <row r="73" spans="1:16" ht="12" customHeight="1">
      <c r="A73" s="10">
        <v>34820</v>
      </c>
      <c r="B73" s="4">
        <v>0.00981</v>
      </c>
      <c r="C73" s="7" t="s">
        <v>25</v>
      </c>
      <c r="D73" s="6"/>
      <c r="E73" s="9"/>
      <c r="F73" s="9">
        <f aca="true" t="shared" si="25" ref="F73:F104">(B73*F72)+F72</f>
        <v>2980.2000287621518</v>
      </c>
      <c r="G73" s="8">
        <f t="shared" si="24"/>
        <v>0.16221827142501843</v>
      </c>
      <c r="H73" s="9"/>
      <c r="I73" s="4">
        <f aca="true" t="shared" si="26" ref="I73:I104">($F73-$F72)/$F72</f>
        <v>0.009809999999999975</v>
      </c>
      <c r="J73" s="4">
        <f t="shared" si="15"/>
        <v>0.09773588751434006</v>
      </c>
      <c r="K73" s="4">
        <f t="shared" si="18"/>
        <v>0.1744331854576954</v>
      </c>
      <c r="L73" s="8">
        <f t="shared" si="19"/>
        <v>0.09975484958859052</v>
      </c>
      <c r="M73" s="8">
        <f t="shared" si="22"/>
        <v>0.1542202569225985</v>
      </c>
      <c r="N73" s="8">
        <f t="shared" si="16"/>
        <v>0.13507562606605128</v>
      </c>
      <c r="O73" s="8">
        <f t="shared" si="20"/>
        <v>0.14073203380290228</v>
      </c>
      <c r="P73" s="8">
        <f t="shared" si="23"/>
        <v>0.21023903195311205</v>
      </c>
    </row>
    <row r="74" spans="1:16" ht="12" customHeight="1">
      <c r="A74" s="10">
        <v>34851</v>
      </c>
      <c r="B74" s="4">
        <v>0.15014</v>
      </c>
      <c r="C74" s="7" t="s">
        <v>25</v>
      </c>
      <c r="D74" s="6"/>
      <c r="E74" s="9"/>
      <c r="F74" s="9">
        <f t="shared" si="25"/>
        <v>3427.6472610805013</v>
      </c>
      <c r="G74" s="8">
        <f t="shared" si="24"/>
        <v>0.3367137226967707</v>
      </c>
      <c r="H74" s="9"/>
      <c r="I74" s="4">
        <f t="shared" si="26"/>
        <v>0.15014000000000002</v>
      </c>
      <c r="J74" s="4">
        <f t="shared" si="15"/>
        <v>0.20067896652092</v>
      </c>
      <c r="K74" s="4">
        <f t="shared" si="18"/>
        <v>0.33671372269677063</v>
      </c>
      <c r="L74" s="8">
        <f t="shared" si="19"/>
        <v>0.30282328499780764</v>
      </c>
      <c r="M74" s="8">
        <f t="shared" si="22"/>
        <v>0.22105462682498206</v>
      </c>
      <c r="N74" s="8">
        <f t="shared" si="16"/>
        <v>0.19150736299522061</v>
      </c>
      <c r="O74" s="8">
        <f t="shared" si="20"/>
        <v>0.19795954489336862</v>
      </c>
      <c r="P74" s="8">
        <f t="shared" si="23"/>
        <v>0.2385024327542688</v>
      </c>
    </row>
    <row r="75" spans="1:16" ht="12" customHeight="1">
      <c r="A75" s="10">
        <v>34881</v>
      </c>
      <c r="B75" s="4">
        <v>0.09852</v>
      </c>
      <c r="C75" s="7" t="s">
        <v>25</v>
      </c>
      <c r="D75" s="6"/>
      <c r="E75" s="9"/>
      <c r="F75" s="9">
        <f t="shared" si="25"/>
        <v>3765.339069242152</v>
      </c>
      <c r="G75" s="8">
        <f t="shared" si="24"/>
        <v>0.46840675865685655</v>
      </c>
      <c r="H75" s="9"/>
      <c r="I75" s="4">
        <f t="shared" si="26"/>
        <v>0.09851999999999997</v>
      </c>
      <c r="J75" s="4">
        <f aca="true" t="shared" si="27" ref="J75:J106">($F75-$F72)/$F72</f>
        <v>0.27584625488736797</v>
      </c>
      <c r="K75" s="4">
        <f t="shared" si="18"/>
        <v>0.48313428207789</v>
      </c>
      <c r="L75" s="8">
        <f t="shared" si="19"/>
        <v>0.44803253372838997</v>
      </c>
      <c r="M75" s="8">
        <f t="shared" si="22"/>
        <v>0.2514536201788888</v>
      </c>
      <c r="N75" s="8">
        <f t="shared" si="16"/>
        <v>0.22453072920999065</v>
      </c>
      <c r="O75" s="8">
        <f t="shared" si="20"/>
        <v>0.19893207954190154</v>
      </c>
      <c r="P75" s="8">
        <f t="shared" si="23"/>
        <v>0.2595308345761665</v>
      </c>
    </row>
    <row r="76" spans="1:16" ht="12" customHeight="1">
      <c r="A76" s="10">
        <v>34912</v>
      </c>
      <c r="B76" s="4">
        <v>0.0189</v>
      </c>
      <c r="C76" s="7" t="s">
        <v>25</v>
      </c>
      <c r="D76" s="6"/>
      <c r="E76" s="9"/>
      <c r="F76" s="9">
        <f t="shared" si="25"/>
        <v>3836.503977650829</v>
      </c>
      <c r="G76" s="8">
        <f t="shared" si="24"/>
        <v>0.49615964639547094</v>
      </c>
      <c r="H76" s="9"/>
      <c r="I76" s="4">
        <f t="shared" si="26"/>
        <v>0.01889999999999999</v>
      </c>
      <c r="J76" s="4">
        <f t="shared" si="27"/>
        <v>0.28733103168392</v>
      </c>
      <c r="K76" s="4">
        <f t="shared" si="18"/>
        <v>0.41314947259029894</v>
      </c>
      <c r="L76" s="8">
        <f t="shared" si="19"/>
        <v>0.4675489616709171</v>
      </c>
      <c r="M76" s="8">
        <f t="shared" si="22"/>
        <v>0.21996308405483508</v>
      </c>
      <c r="N76" s="8">
        <f aca="true" t="shared" si="28" ref="N76:N107">RATE(3,,-($F40),$F76)</f>
        <v>0.2534461298059355</v>
      </c>
      <c r="O76" s="8">
        <f t="shared" si="20"/>
        <v>0.1871962521356798</v>
      </c>
      <c r="P76" s="8">
        <f t="shared" si="23"/>
        <v>0.2858238177149809</v>
      </c>
    </row>
    <row r="77" spans="1:16" ht="12" customHeight="1">
      <c r="A77" s="10">
        <v>34943</v>
      </c>
      <c r="B77" s="4">
        <v>0.03867</v>
      </c>
      <c r="C77" s="7" t="s">
        <v>25</v>
      </c>
      <c r="D77" s="6"/>
      <c r="E77" s="9"/>
      <c r="F77" s="9">
        <f t="shared" si="25"/>
        <v>3984.8615864665862</v>
      </c>
      <c r="G77" s="8">
        <f t="shared" si="24"/>
        <v>0.5540161399215839</v>
      </c>
      <c r="H77" s="9"/>
      <c r="I77" s="4">
        <f t="shared" si="26"/>
        <v>0.03866999999999997</v>
      </c>
      <c r="J77" s="4">
        <f t="shared" si="27"/>
        <v>0.16256466402275993</v>
      </c>
      <c r="K77" s="4">
        <f t="shared" si="18"/>
        <v>0.395866939312588</v>
      </c>
      <c r="L77" s="8">
        <f t="shared" si="19"/>
        <v>0.5152680822485303</v>
      </c>
      <c r="M77" s="8">
        <f t="shared" si="22"/>
        <v>0.22809517388511352</v>
      </c>
      <c r="N77" s="8">
        <f t="shared" si="28"/>
        <v>0.24792384751984117</v>
      </c>
      <c r="O77" s="8">
        <f t="shared" si="20"/>
        <v>0.18786298268119914</v>
      </c>
      <c r="P77" s="8">
        <f t="shared" si="23"/>
        <v>0.30882072359954793</v>
      </c>
    </row>
    <row r="78" spans="1:16" ht="12" customHeight="1">
      <c r="A78" s="10">
        <v>34973</v>
      </c>
      <c r="B78" s="4">
        <v>0.01332</v>
      </c>
      <c r="C78" s="7" t="s">
        <v>25</v>
      </c>
      <c r="D78" s="6"/>
      <c r="E78" s="9"/>
      <c r="F78" s="9">
        <f t="shared" si="25"/>
        <v>4037.939942798321</v>
      </c>
      <c r="G78" s="8">
        <f t="shared" si="24"/>
        <v>0.5747156349053393</v>
      </c>
      <c r="H78" s="9"/>
      <c r="I78" s="4">
        <f t="shared" si="26"/>
        <v>0.013320000000000016</v>
      </c>
      <c r="J78" s="4">
        <f t="shared" si="27"/>
        <v>0.07239743049515998</v>
      </c>
      <c r="K78" s="4">
        <f aca="true" t="shared" si="29" ref="K78:K109">($F78-$F72)/$F72</f>
        <v>0.36821424544808634</v>
      </c>
      <c r="L78" s="8">
        <f t="shared" si="19"/>
        <v>0.5222686069677401</v>
      </c>
      <c r="M78" s="8">
        <f t="shared" si="22"/>
        <v>0.21491825357056862</v>
      </c>
      <c r="N78" s="8">
        <f t="shared" si="28"/>
        <v>0.24144012290711364</v>
      </c>
      <c r="O78" s="8">
        <f t="shared" si="20"/>
        <v>0.16824480496583027</v>
      </c>
      <c r="P78" s="8">
        <f t="shared" si="23"/>
        <v>0.3192783141849058</v>
      </c>
    </row>
    <row r="79" spans="1:16" ht="12" customHeight="1">
      <c r="A79" s="10">
        <v>35004</v>
      </c>
      <c r="B79" s="4">
        <v>0.01852</v>
      </c>
      <c r="C79" s="7" t="s">
        <v>25</v>
      </c>
      <c r="D79" s="6"/>
      <c r="E79" s="9"/>
      <c r="F79" s="9">
        <f t="shared" si="25"/>
        <v>4112.722590538946</v>
      </c>
      <c r="G79" s="8">
        <f t="shared" si="24"/>
        <v>0.6038793684637862</v>
      </c>
      <c r="H79" s="9"/>
      <c r="I79" s="4">
        <f t="shared" si="26"/>
        <v>0.018519999999999953</v>
      </c>
      <c r="J79" s="4">
        <f t="shared" si="27"/>
        <v>0.07199747856308794</v>
      </c>
      <c r="K79" s="4">
        <f t="shared" si="29"/>
        <v>0.3800156200411809</v>
      </c>
      <c r="L79" s="8">
        <f t="shared" si="19"/>
        <v>0.6207361406263407</v>
      </c>
      <c r="M79" s="8">
        <f t="shared" si="22"/>
        <v>0.24626346208330072</v>
      </c>
      <c r="N79" s="8">
        <f t="shared" si="28"/>
        <v>0.24001327216507548</v>
      </c>
      <c r="O79" s="8">
        <f t="shared" si="20"/>
        <v>0.18938340290104339</v>
      </c>
      <c r="P79" s="8">
        <f t="shared" si="23"/>
        <v>0.28665268211581446</v>
      </c>
    </row>
    <row r="80" spans="1:16" ht="12" customHeight="1">
      <c r="A80" s="10">
        <v>35034</v>
      </c>
      <c r="B80" s="4">
        <v>-0.013</v>
      </c>
      <c r="C80" s="7" t="s">
        <v>25</v>
      </c>
      <c r="D80" s="6"/>
      <c r="E80" s="9"/>
      <c r="F80" s="9">
        <f t="shared" si="25"/>
        <v>4059.2571968619395</v>
      </c>
      <c r="G80" s="13">
        <f t="shared" si="24"/>
        <v>0.5830289366737569</v>
      </c>
      <c r="H80" s="9"/>
      <c r="I80" s="4">
        <f t="shared" si="26"/>
        <v>-0.013000000000000032</v>
      </c>
      <c r="J80" s="4">
        <f t="shared" si="27"/>
        <v>0.01866955947679994</v>
      </c>
      <c r="K80" s="4">
        <f t="shared" si="29"/>
        <v>0.18426923416335877</v>
      </c>
      <c r="L80" s="8">
        <f t="shared" si="19"/>
        <v>0.5830289366737569</v>
      </c>
      <c r="M80" s="8">
        <f t="shared" si="22"/>
        <v>0.18083331501004388</v>
      </c>
      <c r="N80" s="8">
        <f t="shared" si="28"/>
        <v>0.2196605186664256</v>
      </c>
      <c r="O80" s="8">
        <f t="shared" si="20"/>
        <v>0.13893014009291144</v>
      </c>
      <c r="P80" s="8">
        <f t="shared" si="23"/>
        <v>0.26403505891614465</v>
      </c>
    </row>
    <row r="81" spans="1:16" ht="12" customHeight="1">
      <c r="A81" s="10">
        <v>35065</v>
      </c>
      <c r="B81" s="4">
        <v>0.00687</v>
      </c>
      <c r="C81" s="7" t="s">
        <v>25</v>
      </c>
      <c r="D81" s="6"/>
      <c r="E81" s="9"/>
      <c r="F81" s="9">
        <f t="shared" si="25"/>
        <v>4087.144293804381</v>
      </c>
      <c r="G81" s="8">
        <f aca="true" t="shared" si="30" ref="G81:G92">(+F81/F$80)-1</f>
        <v>0.006869999999999932</v>
      </c>
      <c r="H81" s="9"/>
      <c r="I81" s="4">
        <f t="shared" si="26"/>
        <v>0.006870000000000001</v>
      </c>
      <c r="J81" s="4">
        <f t="shared" si="27"/>
        <v>0.012185508378799923</v>
      </c>
      <c r="K81" s="4">
        <f t="shared" si="29"/>
        <v>0.08546513836986225</v>
      </c>
      <c r="L81" s="8">
        <f t="shared" si="19"/>
        <v>0.6098905587167632</v>
      </c>
      <c r="M81" s="8">
        <f t="shared" si="22"/>
        <v>0.1812850930397043</v>
      </c>
      <c r="N81" s="8">
        <f t="shared" si="28"/>
        <v>0.21725543359748486</v>
      </c>
      <c r="O81" s="8">
        <f t="shared" si="20"/>
        <v>0.14208518032861706</v>
      </c>
      <c r="P81" s="8">
        <f t="shared" si="23"/>
        <v>0.23564663265322494</v>
      </c>
    </row>
    <row r="82" spans="1:16" ht="12" customHeight="1">
      <c r="A82" s="10">
        <v>35096</v>
      </c>
      <c r="B82" s="4">
        <v>0.04229</v>
      </c>
      <c r="C82" s="7" t="s">
        <v>25</v>
      </c>
      <c r="D82" s="6"/>
      <c r="E82" s="9"/>
      <c r="F82" s="9">
        <f t="shared" si="25"/>
        <v>4259.9896259893685</v>
      </c>
      <c r="G82" s="8">
        <f t="shared" si="30"/>
        <v>0.04945053230000007</v>
      </c>
      <c r="H82" s="9"/>
      <c r="I82" s="4">
        <f t="shared" si="26"/>
        <v>0.04229000000000004</v>
      </c>
      <c r="J82" s="4">
        <f t="shared" si="27"/>
        <v>0.03580767538010001</v>
      </c>
      <c r="K82" s="4">
        <f t="shared" si="29"/>
        <v>0.11038321628376072</v>
      </c>
      <c r="L82" s="8">
        <f t="shared" si="19"/>
        <v>0.5691374564645163</v>
      </c>
      <c r="M82" s="8">
        <f t="shared" si="22"/>
        <v>0.19915315049752633</v>
      </c>
      <c r="N82" s="8">
        <f t="shared" si="28"/>
        <v>0.22807245653182673</v>
      </c>
      <c r="O82" s="8">
        <f t="shared" si="20"/>
        <v>0.16921387360861537</v>
      </c>
      <c r="P82" s="8">
        <f t="shared" si="23"/>
        <v>0.22263830578337254</v>
      </c>
    </row>
    <row r="83" spans="1:16" ht="12" customHeight="1">
      <c r="A83" s="10">
        <v>35125</v>
      </c>
      <c r="B83" s="4">
        <v>-0.02651</v>
      </c>
      <c r="C83" s="7" t="s">
        <v>25</v>
      </c>
      <c r="D83" s="6"/>
      <c r="E83" s="9"/>
      <c r="F83" s="9">
        <f t="shared" si="25"/>
        <v>4147.05730100439</v>
      </c>
      <c r="G83" s="8">
        <f t="shared" si="30"/>
        <v>0.021629598688726936</v>
      </c>
      <c r="H83" s="9"/>
      <c r="I83" s="4">
        <f t="shared" si="26"/>
        <v>-0.026510000000000093</v>
      </c>
      <c r="J83" s="4">
        <f t="shared" si="27"/>
        <v>0.02162959868872695</v>
      </c>
      <c r="K83" s="4">
        <f t="shared" si="29"/>
        <v>0.040702973244705384</v>
      </c>
      <c r="L83" s="8">
        <f t="shared" si="19"/>
        <v>0.45268287399659707</v>
      </c>
      <c r="M83" s="8">
        <f t="shared" si="22"/>
        <v>0.22728023181469967</v>
      </c>
      <c r="N83" s="8">
        <f t="shared" si="28"/>
        <v>0.20744468762369497</v>
      </c>
      <c r="O83" s="8">
        <f t="shared" si="20"/>
        <v>0.17985267349178377</v>
      </c>
      <c r="P83" s="8">
        <f t="shared" si="23"/>
        <v>0.1992752150955308</v>
      </c>
    </row>
    <row r="84" spans="1:16" ht="12" customHeight="1">
      <c r="A84" s="10">
        <v>35156</v>
      </c>
      <c r="B84" s="4">
        <v>0.09714</v>
      </c>
      <c r="C84" s="7" t="s">
        <v>25</v>
      </c>
      <c r="D84" s="6"/>
      <c r="E84" s="9"/>
      <c r="F84" s="9">
        <f t="shared" si="25"/>
        <v>4549.902447223956</v>
      </c>
      <c r="G84" s="8">
        <f t="shared" si="30"/>
        <v>0.12087069790534977</v>
      </c>
      <c r="H84" s="9"/>
      <c r="I84" s="4">
        <f t="shared" si="26"/>
        <v>0.09713999999999995</v>
      </c>
      <c r="J84" s="4">
        <f t="shared" si="27"/>
        <v>0.11322285687859389</v>
      </c>
      <c r="K84" s="4">
        <f t="shared" si="29"/>
        <v>0.12678804332855959</v>
      </c>
      <c r="L84" s="8">
        <f aca="true" t="shared" si="31" ref="L84:L115">(F84-F72)/F72</f>
        <v>0.5416874524827108</v>
      </c>
      <c r="M84" s="8">
        <f t="shared" si="22"/>
        <v>0.2859709730612188</v>
      </c>
      <c r="N84" s="8">
        <f t="shared" si="28"/>
        <v>0.25930897119434065</v>
      </c>
      <c r="O84" s="8">
        <f t="shared" si="20"/>
        <v>0.23099026231483374</v>
      </c>
      <c r="P84" s="8">
        <f t="shared" si="23"/>
        <v>0.22857670995382465</v>
      </c>
    </row>
    <row r="85" spans="1:16" ht="12" customHeight="1">
      <c r="A85" s="10">
        <v>35186</v>
      </c>
      <c r="B85" s="4">
        <v>0.00919</v>
      </c>
      <c r="C85" s="7" t="s">
        <v>25</v>
      </c>
      <c r="D85" s="6"/>
      <c r="E85" s="9"/>
      <c r="F85" s="9">
        <f t="shared" si="25"/>
        <v>4591.716050713944</v>
      </c>
      <c r="G85" s="8">
        <f t="shared" si="30"/>
        <v>0.13117149961910002</v>
      </c>
      <c r="H85" s="9"/>
      <c r="I85" s="4">
        <f t="shared" si="26"/>
        <v>0.009189999999999978</v>
      </c>
      <c r="J85" s="4">
        <f t="shared" si="27"/>
        <v>0.07787024238293383</v>
      </c>
      <c r="K85" s="4">
        <f t="shared" si="29"/>
        <v>0.11646627012405164</v>
      </c>
      <c r="L85" s="8">
        <f t="shared" si="31"/>
        <v>0.5407408920203076</v>
      </c>
      <c r="M85" s="8">
        <f t="shared" si="22"/>
        <v>0.3017055227503303</v>
      </c>
      <c r="N85" s="8">
        <f t="shared" si="28"/>
        <v>0.2708735207554472</v>
      </c>
      <c r="O85" s="8">
        <f t="shared" si="20"/>
        <v>0.22518310900882763</v>
      </c>
      <c r="P85" s="8">
        <f t="shared" si="23"/>
        <v>0.21141467900768773</v>
      </c>
    </row>
    <row r="86" spans="1:16" ht="12" customHeight="1">
      <c r="A86" s="10">
        <v>35217</v>
      </c>
      <c r="B86" s="4">
        <v>-0.06466</v>
      </c>
      <c r="C86" s="7" t="s">
        <v>25</v>
      </c>
      <c r="D86" s="6"/>
      <c r="E86" s="9"/>
      <c r="F86" s="9">
        <f t="shared" si="25"/>
        <v>4294.815690874781</v>
      </c>
      <c r="G86" s="8">
        <f t="shared" si="30"/>
        <v>0.05802995045372894</v>
      </c>
      <c r="H86" s="9"/>
      <c r="I86" s="4">
        <f t="shared" si="26"/>
        <v>-0.06466000000000001</v>
      </c>
      <c r="J86" s="4">
        <f t="shared" si="27"/>
        <v>0.03562969574464392</v>
      </c>
      <c r="K86" s="4">
        <f t="shared" si="29"/>
        <v>0.058029950453728954</v>
      </c>
      <c r="L86" s="8">
        <f t="shared" si="31"/>
        <v>0.252992319145734</v>
      </c>
      <c r="M86" s="8">
        <f t="shared" si="22"/>
        <v>0.27766488928296496</v>
      </c>
      <c r="N86" s="8">
        <f t="shared" si="28"/>
        <v>0.23160903250602505</v>
      </c>
      <c r="O86" s="8">
        <f t="shared" si="20"/>
        <v>0.20658980102821536</v>
      </c>
      <c r="P86" s="8">
        <f t="shared" si="23"/>
        <v>0.20876925022660223</v>
      </c>
    </row>
    <row r="87" spans="1:16" ht="12" customHeight="1">
      <c r="A87" s="10">
        <v>35247</v>
      </c>
      <c r="B87" s="4">
        <v>-0.04771</v>
      </c>
      <c r="C87" s="7" t="s">
        <v>25</v>
      </c>
      <c r="D87" s="6">
        <v>18</v>
      </c>
      <c r="E87" s="8">
        <f>(+F87-F69)/F69</f>
        <v>0.6109799598076847</v>
      </c>
      <c r="F87" s="9">
        <f t="shared" si="25"/>
        <v>4089.9100342631446</v>
      </c>
      <c r="G87" s="8">
        <f t="shared" si="30"/>
        <v>0.007551341517581411</v>
      </c>
      <c r="H87" s="9"/>
      <c r="I87" s="4">
        <f t="shared" si="26"/>
        <v>-0.04771000000000005</v>
      </c>
      <c r="J87" s="4">
        <f t="shared" si="27"/>
        <v>-0.10109940120616608</v>
      </c>
      <c r="K87" s="4">
        <f t="shared" si="29"/>
        <v>0.0006766926391505268</v>
      </c>
      <c r="L87" s="8">
        <f t="shared" si="31"/>
        <v>0.08619966463905165</v>
      </c>
      <c r="M87" s="8">
        <f t="shared" si="22"/>
        <v>0.2541341445484255</v>
      </c>
      <c r="N87" s="8">
        <f t="shared" si="28"/>
        <v>0.1937491098877525</v>
      </c>
      <c r="O87" s="8">
        <f t="shared" si="20"/>
        <v>0.18837821583751874</v>
      </c>
      <c r="P87" s="8">
        <f t="shared" si="23"/>
        <v>0.17548636904864562</v>
      </c>
    </row>
    <row r="88" spans="1:16" ht="12" customHeight="1">
      <c r="A88" s="10">
        <v>35278</v>
      </c>
      <c r="B88" s="4">
        <v>0.04158</v>
      </c>
      <c r="C88" s="7" t="s">
        <v>26</v>
      </c>
      <c r="D88" s="11"/>
      <c r="E88" s="9"/>
      <c r="F88" s="9">
        <f t="shared" si="25"/>
        <v>4259.968493487806</v>
      </c>
      <c r="G88" s="8">
        <f t="shared" si="30"/>
        <v>0.04944532629788245</v>
      </c>
      <c r="H88" s="9"/>
      <c r="I88" s="4">
        <f t="shared" si="26"/>
        <v>0.04157999999999997</v>
      </c>
      <c r="J88" s="4">
        <f t="shared" si="27"/>
        <v>-0.07224914466881209</v>
      </c>
      <c r="K88" s="4">
        <f t="shared" si="29"/>
        <v>-4.960693198313947E-06</v>
      </c>
      <c r="L88" s="8">
        <f t="shared" si="31"/>
        <v>0.11037770801329216</v>
      </c>
      <c r="M88" s="8">
        <f t="shared" si="22"/>
        <v>0.27653188462232525</v>
      </c>
      <c r="N88" s="8">
        <f t="shared" si="28"/>
        <v>0.18228279841028847</v>
      </c>
      <c r="O88" s="8">
        <f aca="true" t="shared" si="32" ref="O88:O119">RATE(4,,-($F40),$F88)</f>
        <v>0.21603741883093971</v>
      </c>
      <c r="P88" s="8">
        <f t="shared" si="23"/>
        <v>0.17141872092266663</v>
      </c>
    </row>
    <row r="89" spans="1:16" ht="12" customHeight="1">
      <c r="A89" s="10">
        <v>35309</v>
      </c>
      <c r="B89" s="4">
        <v>0.03422</v>
      </c>
      <c r="C89" s="7" t="s">
        <v>26</v>
      </c>
      <c r="D89" s="6"/>
      <c r="E89" s="9"/>
      <c r="F89" s="9">
        <f t="shared" si="25"/>
        <v>4405.744615334958</v>
      </c>
      <c r="G89" s="8">
        <f t="shared" si="30"/>
        <v>0.08535734536379591</v>
      </c>
      <c r="H89" s="9"/>
      <c r="I89" s="4">
        <f t="shared" si="26"/>
        <v>0.03421999999999992</v>
      </c>
      <c r="J89" s="4">
        <f t="shared" si="27"/>
        <v>0.025828564586803826</v>
      </c>
      <c r="K89" s="4">
        <f t="shared" si="29"/>
        <v>0.06237852422919645</v>
      </c>
      <c r="L89" s="8">
        <f t="shared" si="31"/>
        <v>0.10562048887664703</v>
      </c>
      <c r="M89" s="8">
        <f t="shared" si="22"/>
        <v>0.29433822391010017</v>
      </c>
      <c r="N89" s="8">
        <f t="shared" si="28"/>
        <v>0.1858325738454802</v>
      </c>
      <c r="O89" s="8">
        <f t="shared" si="32"/>
        <v>0.210716838610969</v>
      </c>
      <c r="P89" s="8">
        <f t="shared" si="23"/>
        <v>0.17093906322942157</v>
      </c>
    </row>
    <row r="90" spans="1:16" ht="12" customHeight="1">
      <c r="A90" s="10">
        <v>35339</v>
      </c>
      <c r="B90" s="4">
        <v>0.08635</v>
      </c>
      <c r="C90" s="7" t="s">
        <v>26</v>
      </c>
      <c r="D90" s="6"/>
      <c r="E90" s="9"/>
      <c r="F90" s="9">
        <f t="shared" si="25"/>
        <v>4786.180662869132</v>
      </c>
      <c r="G90" s="8">
        <f t="shared" si="30"/>
        <v>0.17907795213595978</v>
      </c>
      <c r="H90" s="9"/>
      <c r="I90" s="4">
        <f t="shared" si="26"/>
        <v>0.08635000000000001</v>
      </c>
      <c r="J90" s="4">
        <f t="shared" si="27"/>
        <v>0.17024106221725988</v>
      </c>
      <c r="K90" s="4">
        <f t="shared" si="29"/>
        <v>0.051930391560227156</v>
      </c>
      <c r="L90" s="8">
        <f t="shared" si="31"/>
        <v>0.18530258762399388</v>
      </c>
      <c r="M90" s="8">
        <f t="shared" si="22"/>
        <v>0.34326055510348696</v>
      </c>
      <c r="N90" s="8">
        <f t="shared" si="28"/>
        <v>0.20496504602906593</v>
      </c>
      <c r="O90" s="8">
        <f t="shared" si="32"/>
        <v>0.22716127299548733</v>
      </c>
      <c r="P90" s="8">
        <f t="shared" si="23"/>
        <v>0.17163660915413484</v>
      </c>
    </row>
    <row r="91" spans="1:16" ht="12" customHeight="1">
      <c r="A91" s="10">
        <v>35370</v>
      </c>
      <c r="B91" s="4">
        <v>0.05598</v>
      </c>
      <c r="C91" s="7" t="s">
        <v>26</v>
      </c>
      <c r="D91" s="6"/>
      <c r="E91" s="9"/>
      <c r="F91" s="9">
        <f t="shared" si="25"/>
        <v>5054.111056376546</v>
      </c>
      <c r="G91" s="8">
        <f t="shared" si="30"/>
        <v>0.24508273589653085</v>
      </c>
      <c r="H91" s="9"/>
      <c r="I91" s="4">
        <f t="shared" si="26"/>
        <v>0.05598</v>
      </c>
      <c r="J91" s="4">
        <f t="shared" si="27"/>
        <v>0.1864198207340599</v>
      </c>
      <c r="K91" s="4">
        <f t="shared" si="29"/>
        <v>0.1007020034678987</v>
      </c>
      <c r="L91" s="8">
        <f t="shared" si="31"/>
        <v>0.22889666032987582</v>
      </c>
      <c r="M91" s="8">
        <f t="shared" si="22"/>
        <v>0.4112821229263984</v>
      </c>
      <c r="N91" s="8">
        <f t="shared" si="28"/>
        <v>0.240447428252112</v>
      </c>
      <c r="O91" s="8">
        <f t="shared" si="32"/>
        <v>0.23722472696966274</v>
      </c>
      <c r="P91" s="8">
        <f t="shared" si="23"/>
        <v>0.19718308458802153</v>
      </c>
    </row>
    <row r="92" spans="1:16" ht="12" customHeight="1">
      <c r="A92" s="10">
        <v>35400</v>
      </c>
      <c r="B92" s="4">
        <v>-0.00538</v>
      </c>
      <c r="C92" s="7" t="s">
        <v>26</v>
      </c>
      <c r="D92" s="6"/>
      <c r="E92" s="9"/>
      <c r="F92" s="9">
        <f t="shared" si="25"/>
        <v>5026.91993889324</v>
      </c>
      <c r="G92" s="13">
        <f t="shared" si="30"/>
        <v>0.23838419077740736</v>
      </c>
      <c r="H92" s="9"/>
      <c r="I92" s="4">
        <f t="shared" si="26"/>
        <v>-0.005379999999999994</v>
      </c>
      <c r="J92" s="4">
        <f t="shared" si="27"/>
        <v>0.14099213136326</v>
      </c>
      <c r="K92" s="4">
        <f t="shared" si="29"/>
        <v>0.17046232032121092</v>
      </c>
      <c r="L92" s="8">
        <f t="shared" si="31"/>
        <v>0.23838419077740744</v>
      </c>
      <c r="M92" s="8">
        <f t="shared" si="22"/>
        <v>0.40014213875590154</v>
      </c>
      <c r="N92" s="8">
        <f t="shared" si="28"/>
        <v>0.1997134599517352</v>
      </c>
      <c r="O92" s="8">
        <f t="shared" si="32"/>
        <v>0.22431472824619794</v>
      </c>
      <c r="P92" s="8">
        <f t="shared" si="23"/>
        <v>0.15816049945763297</v>
      </c>
    </row>
    <row r="93" spans="1:16" ht="12" customHeight="1">
      <c r="A93" s="10">
        <v>35431</v>
      </c>
      <c r="B93" s="4">
        <v>0.02012</v>
      </c>
      <c r="C93" s="7" t="s">
        <v>26</v>
      </c>
      <c r="D93" s="6"/>
      <c r="E93" s="9"/>
      <c r="F93" s="9">
        <f t="shared" si="25"/>
        <v>5128.061568063772</v>
      </c>
      <c r="G93" s="8">
        <f aca="true" t="shared" si="33" ref="G93:G104">(+F93/F$92)-1</f>
        <v>0.020119999999999916</v>
      </c>
      <c r="H93" s="9"/>
      <c r="I93" s="4">
        <f t="shared" si="26"/>
        <v>0.020119999999999964</v>
      </c>
      <c r="J93" s="4">
        <f t="shared" si="27"/>
        <v>0.07143084001131197</v>
      </c>
      <c r="K93" s="4">
        <f t="shared" si="29"/>
        <v>0.2538323643071687</v>
      </c>
      <c r="L93" s="8">
        <f t="shared" si="31"/>
        <v>0.2546808234388241</v>
      </c>
      <c r="M93" s="8">
        <f t="shared" si="22"/>
        <v>0.4212314420449391</v>
      </c>
      <c r="N93" s="8">
        <f t="shared" si="28"/>
        <v>0.20526044109775463</v>
      </c>
      <c r="O93" s="8">
        <f t="shared" si="32"/>
        <v>0.22650580047649152</v>
      </c>
      <c r="P93" s="8">
        <f t="shared" si="23"/>
        <v>0.16376542141018166</v>
      </c>
    </row>
    <row r="94" spans="1:16" ht="12" customHeight="1">
      <c r="A94" s="10">
        <v>35462</v>
      </c>
      <c r="B94" s="4">
        <v>-0.07547</v>
      </c>
      <c r="C94" s="7" t="s">
        <v>26</v>
      </c>
      <c r="D94" s="6">
        <v>7</v>
      </c>
      <c r="E94" s="8">
        <f>(+F94-F87)/F87</f>
        <v>0.1592056357729068</v>
      </c>
      <c r="F94" s="9">
        <f t="shared" si="25"/>
        <v>4741.0467615219995</v>
      </c>
      <c r="G94" s="8">
        <f t="shared" si="33"/>
        <v>-0.056868456399999934</v>
      </c>
      <c r="H94" s="9"/>
      <c r="I94" s="4">
        <f t="shared" si="26"/>
        <v>-0.07546999999999993</v>
      </c>
      <c r="J94" s="4">
        <f t="shared" si="27"/>
        <v>-0.06194250410456795</v>
      </c>
      <c r="K94" s="4">
        <f t="shared" si="29"/>
        <v>0.11293000611849963</v>
      </c>
      <c r="L94" s="8">
        <f t="shared" si="31"/>
        <v>0.11292448521418808</v>
      </c>
      <c r="M94" s="8">
        <f t="shared" si="22"/>
        <v>0.3214883639161734</v>
      </c>
      <c r="N94" s="8">
        <f t="shared" si="28"/>
        <v>0.16969239872719136</v>
      </c>
      <c r="O94" s="8">
        <f t="shared" si="32"/>
        <v>0.1982140772463501</v>
      </c>
      <c r="P94" s="8">
        <f t="shared" si="23"/>
        <v>0.1577327196600027</v>
      </c>
    </row>
    <row r="95" spans="1:16" ht="12" customHeight="1">
      <c r="A95" s="10">
        <v>35490</v>
      </c>
      <c r="B95" s="4">
        <v>0.01107</v>
      </c>
      <c r="C95" s="7" t="s">
        <v>27</v>
      </c>
      <c r="D95" s="6">
        <v>1</v>
      </c>
      <c r="E95" s="8">
        <f>(+F95-F94)/F94</f>
        <v>0.01107000000000006</v>
      </c>
      <c r="F95" s="9">
        <f t="shared" si="25"/>
        <v>4793.530149172048</v>
      </c>
      <c r="G95" s="8">
        <f t="shared" si="33"/>
        <v>-0.04642799021234789</v>
      </c>
      <c r="H95" s="9"/>
      <c r="I95" s="4">
        <f t="shared" si="26"/>
        <v>0.01107000000000006</v>
      </c>
      <c r="J95" s="4">
        <f t="shared" si="27"/>
        <v>-0.0464279902123479</v>
      </c>
      <c r="K95" s="4">
        <f t="shared" si="29"/>
        <v>0.0880181598559606</v>
      </c>
      <c r="L95" s="8">
        <f t="shared" si="31"/>
        <v>0.1558871270023414</v>
      </c>
      <c r="M95" s="8">
        <f t="shared" si="22"/>
        <v>0.29581535477450643</v>
      </c>
      <c r="N95" s="8">
        <f t="shared" si="28"/>
        <v>0.20300556123420938</v>
      </c>
      <c r="O95" s="8">
        <f t="shared" si="32"/>
        <v>0.19434361070246456</v>
      </c>
      <c r="P95" s="8">
        <f t="shared" si="23"/>
        <v>0.1750201390440583</v>
      </c>
    </row>
    <row r="96" spans="1:16" ht="12" customHeight="1">
      <c r="A96" s="10">
        <v>35521</v>
      </c>
      <c r="B96" s="4">
        <v>-0.04564</v>
      </c>
      <c r="C96" s="7" t="s">
        <v>28</v>
      </c>
      <c r="D96" s="11"/>
      <c r="E96" s="9"/>
      <c r="F96" s="9">
        <f t="shared" si="25"/>
        <v>4574.753433163836</v>
      </c>
      <c r="G96" s="8">
        <f t="shared" si="33"/>
        <v>-0.08994901673905631</v>
      </c>
      <c r="H96" s="9"/>
      <c r="I96" s="4">
        <f t="shared" si="26"/>
        <v>-0.045639999999999965</v>
      </c>
      <c r="J96" s="4">
        <f t="shared" si="27"/>
        <v>-0.10789810682964385</v>
      </c>
      <c r="K96" s="4">
        <f t="shared" si="29"/>
        <v>-0.04417451922480361</v>
      </c>
      <c r="L96" s="8">
        <f t="shared" si="31"/>
        <v>0.00546187225509471</v>
      </c>
      <c r="M96" s="8">
        <f aca="true" t="shared" si="34" ref="M96:M127">RATE(2,,-($F72),$F96)</f>
        <v>0.24503331377335122</v>
      </c>
      <c r="N96" s="8">
        <f t="shared" si="28"/>
        <v>0.18470252125113246</v>
      </c>
      <c r="O96" s="8">
        <f t="shared" si="32"/>
        <v>0.19039371315843187</v>
      </c>
      <c r="P96" s="8">
        <f t="shared" si="23"/>
        <v>0.18216151065867917</v>
      </c>
    </row>
    <row r="97" spans="1:16" ht="12" customHeight="1">
      <c r="A97" s="10">
        <v>35551</v>
      </c>
      <c r="B97" s="4">
        <v>0.02379</v>
      </c>
      <c r="C97" s="7" t="s">
        <v>28</v>
      </c>
      <c r="D97" s="6"/>
      <c r="E97" s="9"/>
      <c r="F97" s="9">
        <f t="shared" si="25"/>
        <v>4683.5868173388035</v>
      </c>
      <c r="G97" s="8">
        <f t="shared" si="33"/>
        <v>-0.06829890384727855</v>
      </c>
      <c r="H97" s="9"/>
      <c r="I97" s="4">
        <f t="shared" si="26"/>
        <v>0.02378999999999991</v>
      </c>
      <c r="J97" s="4">
        <f t="shared" si="27"/>
        <v>-0.012119674635891994</v>
      </c>
      <c r="K97" s="4">
        <f t="shared" si="29"/>
        <v>-0.07331145574458017</v>
      </c>
      <c r="L97" s="8">
        <f t="shared" si="31"/>
        <v>0.020007937252691115</v>
      </c>
      <c r="M97" s="8">
        <f t="shared" si="34"/>
        <v>0.2536219282983618</v>
      </c>
      <c r="N97" s="8">
        <f t="shared" si="28"/>
        <v>0.2000785741361362</v>
      </c>
      <c r="O97" s="8">
        <f t="shared" si="32"/>
        <v>0.20289476853296837</v>
      </c>
      <c r="P97" s="8">
        <f t="shared" si="23"/>
        <v>0.1810859707365977</v>
      </c>
    </row>
    <row r="98" spans="1:16" ht="12" customHeight="1">
      <c r="A98" s="10">
        <v>35582</v>
      </c>
      <c r="B98" s="4">
        <v>0.06152</v>
      </c>
      <c r="C98" s="7" t="s">
        <v>28</v>
      </c>
      <c r="D98" s="6"/>
      <c r="E98" s="9"/>
      <c r="F98" s="9">
        <f t="shared" si="25"/>
        <v>4971.721078341487</v>
      </c>
      <c r="G98" s="8">
        <f t="shared" si="33"/>
        <v>-0.01098065241196311</v>
      </c>
      <c r="H98" s="9"/>
      <c r="I98" s="4">
        <f t="shared" si="26"/>
        <v>0.06151999999999999</v>
      </c>
      <c r="J98" s="4">
        <f t="shared" si="27"/>
        <v>0.03717321548508794</v>
      </c>
      <c r="K98" s="4">
        <f t="shared" si="29"/>
        <v>-0.010980652411963122</v>
      </c>
      <c r="L98" s="8">
        <f t="shared" si="31"/>
        <v>0.15760988042046387</v>
      </c>
      <c r="M98" s="8">
        <f t="shared" si="34"/>
        <v>0.2043572097737667</v>
      </c>
      <c r="N98" s="8">
        <f t="shared" si="28"/>
        <v>0.23632328415418027</v>
      </c>
      <c r="O98" s="8">
        <f t="shared" si="32"/>
        <v>0.21267718018617107</v>
      </c>
      <c r="P98" s="8">
        <f t="shared" si="23"/>
        <v>0.19663076714348698</v>
      </c>
    </row>
    <row r="99" spans="1:16" ht="12" customHeight="1">
      <c r="A99" s="10">
        <v>35612</v>
      </c>
      <c r="B99" s="4">
        <v>0.04138</v>
      </c>
      <c r="C99" s="7" t="s">
        <v>28</v>
      </c>
      <c r="D99" s="6"/>
      <c r="E99" s="9"/>
      <c r="F99" s="9">
        <f t="shared" si="25"/>
        <v>5177.450896563258</v>
      </c>
      <c r="G99" s="8">
        <f t="shared" si="33"/>
        <v>0.029944968191229826</v>
      </c>
      <c r="H99" s="9"/>
      <c r="I99" s="4">
        <f t="shared" si="26"/>
        <v>0.041380000000000056</v>
      </c>
      <c r="J99" s="4">
        <f t="shared" si="27"/>
        <v>0.13174425074590396</v>
      </c>
      <c r="K99" s="4">
        <f t="shared" si="29"/>
        <v>0.00963118867508718</v>
      </c>
      <c r="L99" s="8">
        <f t="shared" si="31"/>
        <v>0.26590826037474175</v>
      </c>
      <c r="M99" s="8">
        <f t="shared" si="34"/>
        <v>0.17261636006379474</v>
      </c>
      <c r="N99" s="8">
        <f t="shared" si="28"/>
        <v>0.2580466314562748</v>
      </c>
      <c r="O99" s="8">
        <f t="shared" si="32"/>
        <v>0.21139382072033283</v>
      </c>
      <c r="P99" s="8">
        <f t="shared" si="23"/>
        <v>0.20349472888076725</v>
      </c>
    </row>
    <row r="100" spans="1:16" ht="12" customHeight="1">
      <c r="A100" s="10">
        <v>35643</v>
      </c>
      <c r="B100" s="4">
        <v>0.0025</v>
      </c>
      <c r="C100" s="7" t="s">
        <v>28</v>
      </c>
      <c r="D100" s="6">
        <v>5</v>
      </c>
      <c r="E100" s="8">
        <f>(+F100-F95)/F95</f>
        <v>0.0827916717497155</v>
      </c>
      <c r="F100" s="9">
        <f t="shared" si="25"/>
        <v>5190.394523804665</v>
      </c>
      <c r="G100" s="8">
        <f t="shared" si="33"/>
        <v>0.03251983061170782</v>
      </c>
      <c r="H100" s="9"/>
      <c r="I100" s="4">
        <f t="shared" si="26"/>
        <v>0.002499999999999922</v>
      </c>
      <c r="J100" s="4">
        <f t="shared" si="27"/>
        <v>0.10820931184399997</v>
      </c>
      <c r="K100" s="4">
        <f t="shared" si="29"/>
        <v>0.09477817555598492</v>
      </c>
      <c r="L100" s="8">
        <f t="shared" si="31"/>
        <v>0.21841148161992216</v>
      </c>
      <c r="M100" s="8">
        <f t="shared" si="34"/>
        <v>0.16314098387958223</v>
      </c>
      <c r="N100" s="8">
        <f t="shared" si="28"/>
        <v>0.25685672204467225</v>
      </c>
      <c r="O100" s="8">
        <f t="shared" si="32"/>
        <v>0.1912132730457275</v>
      </c>
      <c r="P100" s="8">
        <f aca="true" t="shared" si="35" ref="P100:P131">RATE(5,,-($F40),$F100)</f>
        <v>0.21651186103295428</v>
      </c>
    </row>
    <row r="101" spans="1:16" ht="12" customHeight="1">
      <c r="A101" s="10">
        <v>35674</v>
      </c>
      <c r="B101" s="4">
        <v>0.05066</v>
      </c>
      <c r="C101" s="7" t="s">
        <v>29</v>
      </c>
      <c r="D101" s="11"/>
      <c r="E101" s="9"/>
      <c r="F101" s="9">
        <f t="shared" si="25"/>
        <v>5453.33991038061</v>
      </c>
      <c r="G101" s="8">
        <f t="shared" si="33"/>
        <v>0.08482728523049698</v>
      </c>
      <c r="H101" s="9"/>
      <c r="I101" s="4">
        <f t="shared" si="26"/>
        <v>0.050659999999999976</v>
      </c>
      <c r="J101" s="4">
        <f t="shared" si="27"/>
        <v>0.09687165157699994</v>
      </c>
      <c r="K101" s="4">
        <f t="shared" si="29"/>
        <v>0.13764589784055606</v>
      </c>
      <c r="L101" s="8">
        <f t="shared" si="31"/>
        <v>0.23777939633616396</v>
      </c>
      <c r="M101" s="8">
        <f t="shared" si="34"/>
        <v>0.169835142788658</v>
      </c>
      <c r="N101" s="8">
        <f t="shared" si="28"/>
        <v>0.27520380804459793</v>
      </c>
      <c r="O101" s="8">
        <f t="shared" si="32"/>
        <v>0.19861123517581122</v>
      </c>
      <c r="P101" s="8">
        <f t="shared" si="35"/>
        <v>0.2160815959141975</v>
      </c>
    </row>
    <row r="102" spans="1:16" ht="12" customHeight="1">
      <c r="A102" s="10">
        <v>35704</v>
      </c>
      <c r="B102" s="4">
        <v>-0.11515</v>
      </c>
      <c r="C102" s="7" t="s">
        <v>29</v>
      </c>
      <c r="D102" s="6"/>
      <c r="E102" s="9"/>
      <c r="F102" s="9">
        <f t="shared" si="25"/>
        <v>4825.387819700282</v>
      </c>
      <c r="G102" s="8">
        <f t="shared" si="33"/>
        <v>-0.040090576663794786</v>
      </c>
      <c r="H102" s="9"/>
      <c r="I102" s="4">
        <f t="shared" si="26"/>
        <v>-0.11515000000000002</v>
      </c>
      <c r="J102" s="4">
        <f t="shared" si="27"/>
        <v>-0.06799930774750011</v>
      </c>
      <c r="K102" s="4">
        <f t="shared" si="29"/>
        <v>0.054786425147969296</v>
      </c>
      <c r="L102" s="8">
        <f t="shared" si="31"/>
        <v>0.008191741932208452</v>
      </c>
      <c r="M102" s="8">
        <f t="shared" si="34"/>
        <v>0.09316617242553785</v>
      </c>
      <c r="N102" s="8">
        <f t="shared" si="28"/>
        <v>0.22073450341457604</v>
      </c>
      <c r="O102" s="8">
        <f t="shared" si="32"/>
        <v>0.15243548065151188</v>
      </c>
      <c r="P102" s="8">
        <f t="shared" si="35"/>
        <v>0.17985853947080166</v>
      </c>
    </row>
    <row r="103" spans="1:16" ht="12" customHeight="1">
      <c r="A103" s="10">
        <v>35735</v>
      </c>
      <c r="B103" s="4">
        <v>-0.00769</v>
      </c>
      <c r="C103" s="7" t="s">
        <v>29</v>
      </c>
      <c r="D103" s="6">
        <v>3</v>
      </c>
      <c r="E103" s="8">
        <f>(+F103-F100)/F100</f>
        <v>-0.07747271129268996</v>
      </c>
      <c r="F103" s="9">
        <f t="shared" si="25"/>
        <v>4788.280587366788</v>
      </c>
      <c r="G103" s="8">
        <f t="shared" si="33"/>
        <v>-0.04747228012925009</v>
      </c>
      <c r="H103" s="9"/>
      <c r="I103" s="4">
        <f t="shared" si="26"/>
        <v>-0.007689999999999907</v>
      </c>
      <c r="J103" s="4">
        <f t="shared" si="27"/>
        <v>-0.07747271129268996</v>
      </c>
      <c r="K103" s="4">
        <f t="shared" si="29"/>
        <v>0.022353331775639147</v>
      </c>
      <c r="L103" s="8">
        <f t="shared" si="31"/>
        <v>-0.052596879262154714</v>
      </c>
      <c r="M103" s="8">
        <f t="shared" si="34"/>
        <v>0.07900905049996705</v>
      </c>
      <c r="N103" s="8">
        <f t="shared" si="28"/>
        <v>0.23572214750102563</v>
      </c>
      <c r="O103" s="8">
        <f t="shared" si="32"/>
        <v>0.15962474744862726</v>
      </c>
      <c r="P103" s="8">
        <f t="shared" si="35"/>
        <v>0.17291309531924648</v>
      </c>
    </row>
    <row r="104" spans="1:16" ht="12" customHeight="1">
      <c r="A104" s="10">
        <v>35765</v>
      </c>
      <c r="B104" s="4">
        <v>0.04611</v>
      </c>
      <c r="C104" s="7" t="s">
        <v>30</v>
      </c>
      <c r="D104" s="11"/>
      <c r="E104" s="9"/>
      <c r="F104" s="9">
        <f t="shared" si="25"/>
        <v>5009.06820525027</v>
      </c>
      <c r="G104" s="13">
        <f t="shared" si="33"/>
        <v>-0.003551226966009846</v>
      </c>
      <c r="H104" s="9"/>
      <c r="I104" s="4">
        <f t="shared" si="26"/>
        <v>0.04610999999999992</v>
      </c>
      <c r="J104" s="4">
        <f t="shared" si="27"/>
        <v>-0.081467818333615</v>
      </c>
      <c r="K104" s="4">
        <f t="shared" si="29"/>
        <v>0.007511911131032665</v>
      </c>
      <c r="L104" s="8">
        <f t="shared" si="31"/>
        <v>-0.0035512269660098834</v>
      </c>
      <c r="M104" s="8">
        <f t="shared" si="34"/>
        <v>0.11084940808591989</v>
      </c>
      <c r="N104" s="8">
        <f t="shared" si="28"/>
        <v>0.2500663837699117</v>
      </c>
      <c r="O104" s="8">
        <f t="shared" si="32"/>
        <v>0.14530694096693622</v>
      </c>
      <c r="P104" s="8">
        <f t="shared" si="35"/>
        <v>0.1749123112114581</v>
      </c>
    </row>
    <row r="105" spans="1:37" ht="12" customHeight="1">
      <c r="A105" s="10">
        <v>35796</v>
      </c>
      <c r="B105" s="4">
        <v>-0.02144</v>
      </c>
      <c r="C105" s="7" t="s">
        <v>30</v>
      </c>
      <c r="D105" s="6"/>
      <c r="E105" s="9"/>
      <c r="F105" s="9">
        <f aca="true" t="shared" si="36" ref="F105:F136">(B105*F104)+F104</f>
        <v>4901.673782929704</v>
      </c>
      <c r="G105" s="8">
        <f aca="true" t="shared" si="37" ref="G105:G116">(+F105/F$104)-1</f>
        <v>-0.021439999999999904</v>
      </c>
      <c r="H105" s="9"/>
      <c r="I105" s="4">
        <f aca="true" t="shared" si="38" ref="I105:I136">($F105-$F104)/$F104</f>
        <v>-0.021439999999999914</v>
      </c>
      <c r="J105" s="4">
        <f t="shared" si="27"/>
        <v>0.015809291621696107</v>
      </c>
      <c r="K105" s="4">
        <f t="shared" si="29"/>
        <v>-0.05326503701205769</v>
      </c>
      <c r="L105" s="8">
        <f t="shared" si="31"/>
        <v>-0.04414685395821914</v>
      </c>
      <c r="M105" s="8">
        <f t="shared" si="34"/>
        <v>0.09512127746781851</v>
      </c>
      <c r="N105" s="8">
        <f t="shared" si="28"/>
        <v>0.2452032987875889</v>
      </c>
      <c r="O105" s="8">
        <f t="shared" si="32"/>
        <v>0.13738755054866275</v>
      </c>
      <c r="P105" s="8">
        <f t="shared" si="35"/>
        <v>0.16684701604952562</v>
      </c>
      <c r="Q105" s="3"/>
      <c r="R105" s="3"/>
      <c r="S105" s="3"/>
      <c r="U105" s="3"/>
      <c r="V105" s="3"/>
      <c r="W105" s="3"/>
      <c r="X105" s="3"/>
      <c r="Y105" s="3"/>
      <c r="Z105" s="3"/>
      <c r="AA105" s="3"/>
      <c r="AB105" s="3"/>
      <c r="AD105" s="3"/>
      <c r="AE105" s="3"/>
      <c r="AF105" s="3"/>
      <c r="AG105" s="3"/>
      <c r="AH105" s="3"/>
      <c r="AI105" s="3"/>
      <c r="AJ105" s="3"/>
      <c r="AK105" s="3"/>
    </row>
    <row r="106" spans="1:16" ht="12" customHeight="1">
      <c r="A106" s="10">
        <v>35827</v>
      </c>
      <c r="B106" s="4">
        <v>0.03895</v>
      </c>
      <c r="C106" s="7" t="s">
        <v>30</v>
      </c>
      <c r="D106" s="6"/>
      <c r="E106" s="9"/>
      <c r="F106" s="9">
        <f t="shared" si="36"/>
        <v>5092.593976774817</v>
      </c>
      <c r="G106" s="8">
        <f t="shared" si="37"/>
        <v>0.016674912000000264</v>
      </c>
      <c r="H106" s="9"/>
      <c r="I106" s="4">
        <f t="shared" si="38"/>
        <v>0.03895000000000009</v>
      </c>
      <c r="J106" s="4">
        <f t="shared" si="27"/>
        <v>0.0635537921923201</v>
      </c>
      <c r="K106" s="4">
        <f t="shared" si="29"/>
        <v>-0.018842603694441077</v>
      </c>
      <c r="L106" s="8">
        <f t="shared" si="31"/>
        <v>0.07414970426066025</v>
      </c>
      <c r="M106" s="8">
        <f t="shared" si="34"/>
        <v>0.09336522107624694</v>
      </c>
      <c r="N106" s="8">
        <f t="shared" si="28"/>
        <v>0.23328609037508177</v>
      </c>
      <c r="O106" s="8">
        <f t="shared" si="32"/>
        <v>0.1450381432498198</v>
      </c>
      <c r="P106" s="8">
        <f t="shared" si="35"/>
        <v>0.17230467452710307</v>
      </c>
    </row>
    <row r="107" spans="1:16" ht="12" customHeight="1">
      <c r="A107" s="10">
        <v>35855</v>
      </c>
      <c r="B107" s="4">
        <v>0.03925</v>
      </c>
      <c r="C107" s="7" t="s">
        <v>30</v>
      </c>
      <c r="D107" s="6">
        <v>4</v>
      </c>
      <c r="E107" s="8">
        <f>(+F107-F103)/F103</f>
        <v>0.10529827853586869</v>
      </c>
      <c r="F107" s="9">
        <f t="shared" si="36"/>
        <v>5292.478290363229</v>
      </c>
      <c r="G107" s="8">
        <f t="shared" si="37"/>
        <v>0.056579402296000225</v>
      </c>
      <c r="H107" s="9"/>
      <c r="I107" s="4">
        <f t="shared" si="38"/>
        <v>0.03925000000000003</v>
      </c>
      <c r="J107" s="4">
        <f aca="true" t="shared" si="39" ref="J107:J138">($F107-$F104)/$F104</f>
        <v>0.05657940229600021</v>
      </c>
      <c r="K107" s="4">
        <f t="shared" si="29"/>
        <v>-0.02949781650528985</v>
      </c>
      <c r="L107" s="8">
        <f t="shared" si="31"/>
        <v>0.1040878278980596</v>
      </c>
      <c r="M107" s="8">
        <f t="shared" si="34"/>
        <v>0.1296906246169124</v>
      </c>
      <c r="N107" s="8">
        <f t="shared" si="28"/>
        <v>0.22846641704929804</v>
      </c>
      <c r="O107" s="8">
        <f t="shared" si="32"/>
        <v>0.17747482846062612</v>
      </c>
      <c r="P107" s="8">
        <f t="shared" si="35"/>
        <v>0.17572067918969161</v>
      </c>
    </row>
    <row r="108" spans="1:16" ht="12" customHeight="1">
      <c r="A108" s="10">
        <v>35886</v>
      </c>
      <c r="B108" s="4">
        <v>0.02594</v>
      </c>
      <c r="C108" s="7" t="s">
        <v>31</v>
      </c>
      <c r="D108" s="11"/>
      <c r="E108" s="9"/>
      <c r="F108" s="9">
        <f t="shared" si="36"/>
        <v>5429.76517721525</v>
      </c>
      <c r="G108" s="8">
        <f t="shared" si="37"/>
        <v>0.0839870719915583</v>
      </c>
      <c r="H108" s="9"/>
      <c r="I108" s="4">
        <f t="shared" si="38"/>
        <v>0.025939999999999932</v>
      </c>
      <c r="J108" s="4">
        <f t="shared" si="39"/>
        <v>0.10773695224775005</v>
      </c>
      <c r="K108" s="4">
        <f t="shared" si="29"/>
        <v>0.1252494887659636</v>
      </c>
      <c r="L108" s="8">
        <f t="shared" si="31"/>
        <v>0.18689788565503077</v>
      </c>
      <c r="M108" s="8">
        <f t="shared" si="34"/>
        <v>0.09241959442620797</v>
      </c>
      <c r="N108" s="8">
        <f aca="true" t="shared" si="40" ref="N108:N139">RATE(3,,-($F72),$F108)</f>
        <v>0.22534514250744744</v>
      </c>
      <c r="O108" s="8">
        <f t="shared" si="32"/>
        <v>0.18525098136817428</v>
      </c>
      <c r="P108" s="8">
        <f t="shared" si="35"/>
        <v>0.18969372491316128</v>
      </c>
    </row>
    <row r="109" spans="1:16" ht="12" customHeight="1">
      <c r="A109" s="10">
        <v>35916</v>
      </c>
      <c r="B109" s="4">
        <v>-0.0158</v>
      </c>
      <c r="C109" s="7" t="s">
        <v>31</v>
      </c>
      <c r="D109" s="6"/>
      <c r="E109" s="9"/>
      <c r="F109" s="9">
        <f t="shared" si="36"/>
        <v>5343.974887415249</v>
      </c>
      <c r="G109" s="8">
        <f t="shared" si="37"/>
        <v>0.06686007625409163</v>
      </c>
      <c r="H109" s="9"/>
      <c r="I109" s="4">
        <f t="shared" si="38"/>
        <v>-0.01580000000000003</v>
      </c>
      <c r="J109" s="4">
        <f t="shared" si="39"/>
        <v>0.049362056308999924</v>
      </c>
      <c r="K109" s="4">
        <f t="shared" si="29"/>
        <v>0.11605299437016782</v>
      </c>
      <c r="L109" s="8">
        <f t="shared" si="31"/>
        <v>0.1410004972325197</v>
      </c>
      <c r="M109" s="8">
        <f t="shared" si="34"/>
        <v>0.0788093267980387</v>
      </c>
      <c r="N109" s="8">
        <f t="shared" si="40"/>
        <v>0.21489757359027117</v>
      </c>
      <c r="O109" s="8">
        <f t="shared" si="32"/>
        <v>0.18502829446660854</v>
      </c>
      <c r="P109" s="8">
        <f t="shared" si="35"/>
        <v>0.19025297492767557</v>
      </c>
    </row>
    <row r="110" spans="1:16" ht="12" customHeight="1">
      <c r="A110" s="10">
        <v>35947</v>
      </c>
      <c r="B110" s="4">
        <v>0.04954</v>
      </c>
      <c r="C110" s="7" t="s">
        <v>31</v>
      </c>
      <c r="D110" s="6"/>
      <c r="E110" s="9"/>
      <c r="F110" s="9">
        <f t="shared" si="36"/>
        <v>5608.715403337801</v>
      </c>
      <c r="G110" s="8">
        <f t="shared" si="37"/>
        <v>0.11971232443171953</v>
      </c>
      <c r="H110" s="9"/>
      <c r="I110" s="4">
        <f t="shared" si="38"/>
        <v>0.04954000000000007</v>
      </c>
      <c r="J110" s="4">
        <f t="shared" si="39"/>
        <v>0.05975217953191997</v>
      </c>
      <c r="K110" s="4">
        <f aca="true" t="shared" si="41" ref="K110:K141">($F110-$F104)/$F104</f>
        <v>0.1197123244317195</v>
      </c>
      <c r="L110" s="8">
        <f t="shared" si="31"/>
        <v>0.1281235039051726</v>
      </c>
      <c r="M110" s="8">
        <f t="shared" si="34"/>
        <v>0.1427715933008156</v>
      </c>
      <c r="N110" s="8">
        <f t="shared" si="40"/>
        <v>0.1783901232215053</v>
      </c>
      <c r="O110" s="8">
        <f t="shared" si="32"/>
        <v>0.2083373457898061</v>
      </c>
      <c r="P110" s="8">
        <f t="shared" si="35"/>
        <v>0.1952740578299694</v>
      </c>
    </row>
    <row r="111" spans="1:16" ht="12" customHeight="1">
      <c r="A111" s="10">
        <v>35977</v>
      </c>
      <c r="B111" s="4">
        <v>0.05944</v>
      </c>
      <c r="C111" s="7" t="s">
        <v>31</v>
      </c>
      <c r="D111" s="6"/>
      <c r="E111" s="9"/>
      <c r="F111" s="9">
        <f t="shared" si="36"/>
        <v>5942.0974469122</v>
      </c>
      <c r="G111" s="8">
        <f t="shared" si="37"/>
        <v>0.18626802499594097</v>
      </c>
      <c r="H111" s="9"/>
      <c r="I111" s="4">
        <f t="shared" si="38"/>
        <v>0.05944000000000005</v>
      </c>
      <c r="J111" s="4">
        <f t="shared" si="39"/>
        <v>0.0943562480099201</v>
      </c>
      <c r="K111" s="4">
        <f t="shared" si="41"/>
        <v>0.21225885484379176</v>
      </c>
      <c r="L111" s="8">
        <f t="shared" si="31"/>
        <v>0.1476878420723425</v>
      </c>
      <c r="M111" s="8">
        <f t="shared" si="34"/>
        <v>0.20534954250252258</v>
      </c>
      <c r="N111" s="8">
        <f t="shared" si="40"/>
        <v>0.16424726499317177</v>
      </c>
      <c r="O111" s="8">
        <f t="shared" si="32"/>
        <v>0.22949990539578258</v>
      </c>
      <c r="P111" s="8">
        <f t="shared" si="35"/>
        <v>0.19837582513403582</v>
      </c>
    </row>
    <row r="112" spans="1:16" ht="12" customHeight="1">
      <c r="A112" s="10">
        <v>36008</v>
      </c>
      <c r="B112" s="4">
        <v>-0.23927</v>
      </c>
      <c r="C112" s="7" t="s">
        <v>31</v>
      </c>
      <c r="D112" s="6"/>
      <c r="E112" s="9"/>
      <c r="F112" s="9">
        <f t="shared" si="36"/>
        <v>4520.331790789518</v>
      </c>
      <c r="G112" s="8">
        <f t="shared" si="37"/>
        <v>-0.0975703253448379</v>
      </c>
      <c r="H112" s="9"/>
      <c r="I112" s="4">
        <f t="shared" si="38"/>
        <v>-0.23927</v>
      </c>
      <c r="J112" s="4">
        <f t="shared" si="39"/>
        <v>-0.1541255552239519</v>
      </c>
      <c r="K112" s="4">
        <f t="shared" si="41"/>
        <v>-0.11237145325057259</v>
      </c>
      <c r="L112" s="8">
        <f t="shared" si="31"/>
        <v>-0.1290966861848447</v>
      </c>
      <c r="M112" s="8">
        <f t="shared" si="34"/>
        <v>0.030106109553444216</v>
      </c>
      <c r="N112" s="8">
        <f t="shared" si="40"/>
        <v>0.0561968957952158</v>
      </c>
      <c r="O112" s="8">
        <f t="shared" si="32"/>
        <v>0.14671848916176866</v>
      </c>
      <c r="P112" s="8">
        <f t="shared" si="35"/>
        <v>0.11888540208572065</v>
      </c>
    </row>
    <row r="113" spans="1:16" ht="12" customHeight="1">
      <c r="A113" s="10">
        <v>36039</v>
      </c>
      <c r="B113" s="4">
        <v>-0.00976</v>
      </c>
      <c r="C113" s="7" t="s">
        <v>31</v>
      </c>
      <c r="D113" s="6"/>
      <c r="E113" s="9"/>
      <c r="F113" s="9">
        <f t="shared" si="36"/>
        <v>4476.213352511412</v>
      </c>
      <c r="G113" s="8">
        <f t="shared" si="37"/>
        <v>-0.10637803896947218</v>
      </c>
      <c r="H113" s="9"/>
      <c r="I113" s="4">
        <f t="shared" si="38"/>
        <v>-0.009760000000000005</v>
      </c>
      <c r="J113" s="4">
        <f t="shared" si="39"/>
        <v>-0.20191825924211199</v>
      </c>
      <c r="K113" s="4">
        <f t="shared" si="41"/>
        <v>-0.15423113578719944</v>
      </c>
      <c r="L113" s="8">
        <f t="shared" si="31"/>
        <v>-0.17917947054963604</v>
      </c>
      <c r="M113" s="8">
        <f t="shared" si="34"/>
        <v>0.007965643979695505</v>
      </c>
      <c r="N113" s="8">
        <f t="shared" si="40"/>
        <v>0.0395191935913716</v>
      </c>
      <c r="O113" s="8">
        <f t="shared" si="32"/>
        <v>0.14221209124711046</v>
      </c>
      <c r="P113" s="8">
        <f t="shared" si="35"/>
        <v>0.11120021661238051</v>
      </c>
    </row>
    <row r="114" spans="1:16" ht="12" customHeight="1">
      <c r="A114" s="10">
        <v>36069</v>
      </c>
      <c r="B114" s="4">
        <v>0.12048</v>
      </c>
      <c r="C114" s="7" t="s">
        <v>31</v>
      </c>
      <c r="D114" s="6">
        <v>7</v>
      </c>
      <c r="E114" s="8">
        <f>(+F114-F107)/F107</f>
        <v>-0.05233290302684125</v>
      </c>
      <c r="F114" s="9">
        <f t="shared" si="36"/>
        <v>5015.507537221987</v>
      </c>
      <c r="G114" s="8">
        <f t="shared" si="37"/>
        <v>0.0012855348954856627</v>
      </c>
      <c r="H114" s="9"/>
      <c r="I114" s="4">
        <f t="shared" si="38"/>
        <v>0.12047999999999999</v>
      </c>
      <c r="J114" s="4">
        <f t="shared" si="39"/>
        <v>-0.15593650524390404</v>
      </c>
      <c r="K114" s="4">
        <f t="shared" si="41"/>
        <v>-0.07629384079657796</v>
      </c>
      <c r="L114" s="8">
        <f t="shared" si="31"/>
        <v>0.039399883413622425</v>
      </c>
      <c r="M114" s="8">
        <f t="shared" si="34"/>
        <v>0.023676891906286142</v>
      </c>
      <c r="N114" s="8">
        <f t="shared" si="40"/>
        <v>0.07494194748764835</v>
      </c>
      <c r="O114" s="8">
        <f t="shared" si="32"/>
        <v>0.17263156620857065</v>
      </c>
      <c r="P114" s="8">
        <f t="shared" si="35"/>
        <v>0.1288853298050909</v>
      </c>
    </row>
    <row r="115" spans="1:16" ht="12" customHeight="1">
      <c r="A115" s="10">
        <v>36100</v>
      </c>
      <c r="B115" s="4">
        <v>0.27563</v>
      </c>
      <c r="C115" s="7" t="s">
        <v>32</v>
      </c>
      <c r="D115" s="11"/>
      <c r="E115" s="9"/>
      <c r="F115" s="9">
        <f t="shared" si="36"/>
        <v>6397.931879706483</v>
      </c>
      <c r="G115" s="8">
        <f t="shared" si="37"/>
        <v>0.27726986687872857</v>
      </c>
      <c r="H115" s="9"/>
      <c r="I115" s="4">
        <f t="shared" si="38"/>
        <v>0.27563</v>
      </c>
      <c r="J115" s="4">
        <f t="shared" si="39"/>
        <v>0.41536775967257594</v>
      </c>
      <c r="K115" s="4">
        <f t="shared" si="41"/>
        <v>0.19722341786695924</v>
      </c>
      <c r="L115" s="8">
        <f t="shared" si="31"/>
        <v>0.3361647804405065</v>
      </c>
      <c r="M115" s="8">
        <f t="shared" si="34"/>
        <v>0.12511629745966046</v>
      </c>
      <c r="N115" s="8">
        <f t="shared" si="40"/>
        <v>0.15869748689796248</v>
      </c>
      <c r="O115" s="8">
        <f t="shared" si="32"/>
        <v>0.2601017882766227</v>
      </c>
      <c r="P115" s="8">
        <f t="shared" si="35"/>
        <v>0.1929602802988056</v>
      </c>
    </row>
    <row r="116" spans="1:16" ht="12" customHeight="1">
      <c r="A116" s="10">
        <v>36130</v>
      </c>
      <c r="B116" s="4">
        <v>0.17632</v>
      </c>
      <c r="C116" s="7" t="s">
        <v>32</v>
      </c>
      <c r="D116" s="6"/>
      <c r="E116" s="9"/>
      <c r="F116" s="9">
        <f t="shared" si="36"/>
        <v>7526.015228736331</v>
      </c>
      <c r="G116" s="13">
        <f t="shared" si="37"/>
        <v>0.502478089806786</v>
      </c>
      <c r="H116" s="9"/>
      <c r="I116" s="4">
        <f t="shared" si="38"/>
        <v>0.17632000000000003</v>
      </c>
      <c r="J116" s="4">
        <f t="shared" si="39"/>
        <v>0.681335234951168</v>
      </c>
      <c r="K116" s="4">
        <f t="shared" si="41"/>
        <v>0.3418429511074008</v>
      </c>
      <c r="L116" s="8">
        <f aca="true" t="shared" si="42" ref="L116:L147">(F116-F104)/F104</f>
        <v>0.5024780898067859</v>
      </c>
      <c r="M116" s="8">
        <f t="shared" si="34"/>
        <v>0.22357772499274636</v>
      </c>
      <c r="N116" s="8">
        <f t="shared" si="40"/>
        <v>0.22849343830286684</v>
      </c>
      <c r="O116" s="8">
        <f t="shared" si="32"/>
        <v>0.30888606563061344</v>
      </c>
      <c r="P116" s="8">
        <f t="shared" si="35"/>
        <v>0.2092027986710872</v>
      </c>
    </row>
    <row r="117" spans="1:16" ht="12" customHeight="1">
      <c r="A117" s="10">
        <v>36161</v>
      </c>
      <c r="B117" s="4">
        <v>0.36076</v>
      </c>
      <c r="C117" s="7" t="s">
        <v>32</v>
      </c>
      <c r="D117" s="6"/>
      <c r="E117" s="9"/>
      <c r="F117" s="9">
        <f t="shared" si="36"/>
        <v>10241.100482655249</v>
      </c>
      <c r="G117" s="8">
        <f aca="true" t="shared" si="43" ref="G117:G128">(+F117/F$116)-1</f>
        <v>0.36075999999999997</v>
      </c>
      <c r="H117" s="9"/>
      <c r="I117" s="4">
        <f t="shared" si="38"/>
        <v>0.3607599999999999</v>
      </c>
      <c r="J117" s="4">
        <f t="shared" si="39"/>
        <v>1.041887168278016</v>
      </c>
      <c r="K117" s="4">
        <f t="shared" si="41"/>
        <v>0.7234824191543707</v>
      </c>
      <c r="L117" s="8">
        <f t="shared" si="42"/>
        <v>1.0893068237874854</v>
      </c>
      <c r="M117" s="8">
        <f t="shared" si="34"/>
        <v>0.4131774483637319</v>
      </c>
      <c r="N117" s="8">
        <f t="shared" si="40"/>
        <v>0.3582369853034197</v>
      </c>
      <c r="O117" s="8">
        <f t="shared" si="32"/>
        <v>0.4171987238222694</v>
      </c>
      <c r="P117" s="8">
        <f t="shared" si="35"/>
        <v>0.28447962826102297</v>
      </c>
    </row>
    <row r="118" spans="1:16" ht="12" customHeight="1">
      <c r="A118" s="10">
        <v>36192</v>
      </c>
      <c r="B118" s="4">
        <v>0.00864</v>
      </c>
      <c r="C118" s="7" t="s">
        <v>32</v>
      </c>
      <c r="D118" s="6"/>
      <c r="E118" s="9"/>
      <c r="F118" s="9">
        <f t="shared" si="36"/>
        <v>10329.58359082539</v>
      </c>
      <c r="G118" s="8">
        <f t="shared" si="43"/>
        <v>0.37251696639999987</v>
      </c>
      <c r="H118" s="9"/>
      <c r="I118" s="4">
        <f t="shared" si="38"/>
        <v>0.00864</v>
      </c>
      <c r="J118" s="4">
        <f t="shared" si="39"/>
        <v>0.6145191579156479</v>
      </c>
      <c r="K118" s="4">
        <f t="shared" si="41"/>
        <v>1.2851383634875246</v>
      </c>
      <c r="L118" s="8">
        <f t="shared" si="42"/>
        <v>1.0283540447037962</v>
      </c>
      <c r="M118" s="8">
        <f t="shared" si="34"/>
        <v>0.4760609395463647</v>
      </c>
      <c r="N118" s="8">
        <f t="shared" si="40"/>
        <v>0.34346005357785486</v>
      </c>
      <c r="O118" s="8">
        <f t="shared" si="32"/>
        <v>0.39663787577232557</v>
      </c>
      <c r="P118" s="8">
        <f t="shared" si="35"/>
        <v>0.2837625897410368</v>
      </c>
    </row>
    <row r="119" spans="1:16" ht="12" customHeight="1">
      <c r="A119" s="10">
        <v>36220</v>
      </c>
      <c r="B119" s="4">
        <v>0.21467</v>
      </c>
      <c r="C119" s="7" t="s">
        <v>32</v>
      </c>
      <c r="D119" s="6"/>
      <c r="E119" s="9"/>
      <c r="F119" s="9">
        <f t="shared" si="36"/>
        <v>12547.035300267877</v>
      </c>
      <c r="G119" s="8">
        <f t="shared" si="43"/>
        <v>0.6671551835770879</v>
      </c>
      <c r="H119" s="9"/>
      <c r="I119" s="4">
        <f t="shared" si="38"/>
        <v>0.21467</v>
      </c>
      <c r="J119" s="4">
        <f t="shared" si="39"/>
        <v>0.6671551835770879</v>
      </c>
      <c r="K119" s="4">
        <f t="shared" si="41"/>
        <v>1.8030467522796407</v>
      </c>
      <c r="L119" s="8">
        <f t="shared" si="42"/>
        <v>1.370729668010931</v>
      </c>
      <c r="M119" s="8">
        <f t="shared" si="34"/>
        <v>0.6178670432664325</v>
      </c>
      <c r="N119" s="8">
        <f t="shared" si="40"/>
        <v>0.4463287790990724</v>
      </c>
      <c r="O119" s="8">
        <f t="shared" si="32"/>
        <v>0.44791469246290305</v>
      </c>
      <c r="P119" s="8">
        <f t="shared" si="35"/>
        <v>0.3543712067606056</v>
      </c>
    </row>
    <row r="120" spans="1:16" ht="12" customHeight="1">
      <c r="A120" s="10">
        <v>36251</v>
      </c>
      <c r="B120" s="4">
        <v>0.20934</v>
      </c>
      <c r="C120" s="7" t="s">
        <v>32</v>
      </c>
      <c r="D120" s="6"/>
      <c r="E120" s="9"/>
      <c r="F120" s="9">
        <f t="shared" si="36"/>
        <v>15173.631670025954</v>
      </c>
      <c r="G120" s="8">
        <f t="shared" si="43"/>
        <v>1.0161574497071153</v>
      </c>
      <c r="H120" s="9"/>
      <c r="I120" s="4">
        <f t="shared" si="38"/>
        <v>0.20934</v>
      </c>
      <c r="J120" s="4">
        <f t="shared" si="39"/>
        <v>0.481640737313792</v>
      </c>
      <c r="K120" s="4">
        <f t="shared" si="41"/>
        <v>2.0253432095190105</v>
      </c>
      <c r="L120" s="8">
        <f t="shared" si="42"/>
        <v>1.7945281563369586</v>
      </c>
      <c r="M120" s="8">
        <f t="shared" si="34"/>
        <v>0.8212137601493724</v>
      </c>
      <c r="N120" s="8">
        <f t="shared" si="40"/>
        <v>0.49404089142470836</v>
      </c>
      <c r="O120" s="8">
        <f aca="true" t="shared" si="44" ref="O120:O151">RATE(4,,-($F72),$F120)</f>
        <v>0.5058126719114866</v>
      </c>
      <c r="P120" s="8">
        <f t="shared" si="35"/>
        <v>0.40705138113910627</v>
      </c>
    </row>
    <row r="121" spans="1:16" ht="12" customHeight="1">
      <c r="A121" s="10">
        <v>36281</v>
      </c>
      <c r="B121" s="4">
        <v>0.00619</v>
      </c>
      <c r="C121" s="7" t="s">
        <v>32</v>
      </c>
      <c r="D121" s="6"/>
      <c r="E121" s="9"/>
      <c r="F121" s="9">
        <f t="shared" si="36"/>
        <v>15267.556450063415</v>
      </c>
      <c r="G121" s="8">
        <f t="shared" si="43"/>
        <v>1.0286374643208025</v>
      </c>
      <c r="H121" s="9"/>
      <c r="I121" s="4">
        <f t="shared" si="38"/>
        <v>0.006190000000000053</v>
      </c>
      <c r="J121" s="4">
        <f t="shared" si="39"/>
        <v>0.47804181222018205</v>
      </c>
      <c r="K121" s="4">
        <f t="shared" si="41"/>
        <v>1.3863268220298468</v>
      </c>
      <c r="L121" s="8">
        <f t="shared" si="42"/>
        <v>1.8569663540181722</v>
      </c>
      <c r="M121" s="8">
        <f t="shared" si="34"/>
        <v>0.8054916312488599</v>
      </c>
      <c r="N121" s="8">
        <f t="shared" si="40"/>
        <v>0.49255898635540335</v>
      </c>
      <c r="O121" s="8">
        <f t="shared" si="44"/>
        <v>0.5044613322692355</v>
      </c>
      <c r="P121" s="8">
        <f t="shared" si="35"/>
        <v>0.41307105701881197</v>
      </c>
    </row>
    <row r="122" spans="1:16" ht="12" customHeight="1">
      <c r="A122" s="10">
        <v>36312</v>
      </c>
      <c r="B122" s="4">
        <v>0.07352</v>
      </c>
      <c r="C122" s="7" t="s">
        <v>32</v>
      </c>
      <c r="D122" s="6"/>
      <c r="E122" s="9"/>
      <c r="F122" s="9">
        <f t="shared" si="36"/>
        <v>16390.027200272078</v>
      </c>
      <c r="G122" s="8">
        <f t="shared" si="43"/>
        <v>1.1777828906976682</v>
      </c>
      <c r="H122" s="9"/>
      <c r="I122" s="4">
        <f t="shared" si="38"/>
        <v>0.07351999999999999</v>
      </c>
      <c r="J122" s="4">
        <f t="shared" si="39"/>
        <v>0.3062868484893921</v>
      </c>
      <c r="K122" s="4">
        <f t="shared" si="41"/>
        <v>1.177782890697668</v>
      </c>
      <c r="L122" s="8">
        <f t="shared" si="42"/>
        <v>1.922242620924965</v>
      </c>
      <c r="M122" s="8">
        <f t="shared" si="34"/>
        <v>0.8156680822156952</v>
      </c>
      <c r="N122" s="8">
        <f t="shared" si="40"/>
        <v>0.5627099632746856</v>
      </c>
      <c r="O122" s="8">
        <f t="shared" si="44"/>
        <v>0.47875384881097516</v>
      </c>
      <c r="P122" s="8">
        <f t="shared" si="35"/>
        <v>0.4417627900940786</v>
      </c>
    </row>
    <row r="123" spans="1:16" ht="12" customHeight="1">
      <c r="A123" s="10">
        <v>36342</v>
      </c>
      <c r="B123" s="4">
        <v>-0.09312</v>
      </c>
      <c r="C123" s="7" t="s">
        <v>32</v>
      </c>
      <c r="D123" s="6"/>
      <c r="E123" s="9"/>
      <c r="F123" s="9">
        <f t="shared" si="36"/>
        <v>14863.787867382742</v>
      </c>
      <c r="G123" s="8">
        <f t="shared" si="43"/>
        <v>0.9749877479159013</v>
      </c>
      <c r="H123" s="9"/>
      <c r="I123" s="4">
        <f t="shared" si="38"/>
        <v>-0.09312</v>
      </c>
      <c r="J123" s="4">
        <f t="shared" si="39"/>
        <v>-0.020419884269055957</v>
      </c>
      <c r="K123" s="4">
        <f t="shared" si="41"/>
        <v>0.4513858049295256</v>
      </c>
      <c r="L123" s="8">
        <f t="shared" si="42"/>
        <v>1.5014379182062525</v>
      </c>
      <c r="M123" s="8">
        <f t="shared" si="34"/>
        <v>0.6943641540188391</v>
      </c>
      <c r="N123" s="8">
        <f t="shared" si="40"/>
        <v>0.5374650350870693</v>
      </c>
      <c r="O123" s="8">
        <f t="shared" si="44"/>
        <v>0.4095528109665081</v>
      </c>
      <c r="P123" s="8">
        <f t="shared" si="35"/>
        <v>0.41716606886299884</v>
      </c>
    </row>
    <row r="124" spans="1:16" ht="12" customHeight="1">
      <c r="A124" s="10">
        <v>36373</v>
      </c>
      <c r="B124" s="4">
        <v>0.16295</v>
      </c>
      <c r="C124" s="7" t="s">
        <v>32</v>
      </c>
      <c r="D124" s="6"/>
      <c r="E124" s="9"/>
      <c r="F124" s="9">
        <f t="shared" si="36"/>
        <v>17285.84210037276</v>
      </c>
      <c r="G124" s="8">
        <f t="shared" si="43"/>
        <v>1.2968120014387972</v>
      </c>
      <c r="H124" s="9"/>
      <c r="I124" s="4">
        <f t="shared" si="38"/>
        <v>0.16295</v>
      </c>
      <c r="J124" s="4">
        <f t="shared" si="39"/>
        <v>0.13219441217792002</v>
      </c>
      <c r="K124" s="4">
        <f t="shared" si="41"/>
        <v>0.6734306807610166</v>
      </c>
      <c r="L124" s="8">
        <f t="shared" si="42"/>
        <v>2.8240206472440437</v>
      </c>
      <c r="M124" s="8">
        <f t="shared" si="34"/>
        <v>0.8249252734782953</v>
      </c>
      <c r="N124" s="8">
        <f t="shared" si="40"/>
        <v>0.5950025614024972</v>
      </c>
      <c r="O124" s="8">
        <f t="shared" si="44"/>
        <v>0.456930121214795</v>
      </c>
      <c r="P124" s="8">
        <f t="shared" si="35"/>
        <v>0.45904772460665233</v>
      </c>
    </row>
    <row r="125" spans="1:16" ht="12" customHeight="1">
      <c r="A125" s="10">
        <v>36404</v>
      </c>
      <c r="B125" s="4">
        <v>0.03327</v>
      </c>
      <c r="C125" s="7" t="s">
        <v>32</v>
      </c>
      <c r="D125" s="6"/>
      <c r="E125" s="9"/>
      <c r="F125" s="9">
        <f t="shared" si="36"/>
        <v>17860.94206705216</v>
      </c>
      <c r="G125" s="8">
        <f t="shared" si="43"/>
        <v>1.3732269367266658</v>
      </c>
      <c r="H125" s="9"/>
      <c r="I125" s="4">
        <f t="shared" si="38"/>
        <v>0.03326999999999998</v>
      </c>
      <c r="J125" s="4">
        <f t="shared" si="39"/>
        <v>0.08974450431392</v>
      </c>
      <c r="K125" s="4">
        <f t="shared" si="41"/>
        <v>0.4235189141988653</v>
      </c>
      <c r="L125" s="8">
        <f t="shared" si="42"/>
        <v>2.99019006925377</v>
      </c>
      <c r="M125" s="8">
        <f t="shared" si="34"/>
        <v>0.8097596318988458</v>
      </c>
      <c r="N125" s="8">
        <f t="shared" si="40"/>
        <v>0.5945140397392499</v>
      </c>
      <c r="O125" s="8">
        <f t="shared" si="44"/>
        <v>0.45503278911352907</v>
      </c>
      <c r="P125" s="8">
        <f t="shared" si="35"/>
        <v>0.4668851744383545</v>
      </c>
    </row>
    <row r="126" spans="1:16" ht="12" customHeight="1">
      <c r="A126" s="10">
        <v>36434</v>
      </c>
      <c r="B126" s="4">
        <v>0.03966</v>
      </c>
      <c r="C126" s="7" t="s">
        <v>32</v>
      </c>
      <c r="D126" s="6"/>
      <c r="E126" s="9"/>
      <c r="F126" s="9">
        <f t="shared" si="36"/>
        <v>18569.30702943145</v>
      </c>
      <c r="G126" s="8">
        <f t="shared" si="43"/>
        <v>1.4673491170372457</v>
      </c>
      <c r="H126" s="9"/>
      <c r="I126" s="4">
        <f t="shared" si="38"/>
        <v>0.03965999999999996</v>
      </c>
      <c r="J126" s="4">
        <f t="shared" si="39"/>
        <v>0.24929844230218995</v>
      </c>
      <c r="K126" s="4">
        <f t="shared" si="41"/>
        <v>0.22378791269286735</v>
      </c>
      <c r="L126" s="8">
        <f t="shared" si="42"/>
        <v>2.7023784515568097</v>
      </c>
      <c r="M126" s="8">
        <f t="shared" si="34"/>
        <v>0.9616961362303937</v>
      </c>
      <c r="N126" s="8">
        <f t="shared" si="40"/>
        <v>0.5713353098048403</v>
      </c>
      <c r="O126" s="8">
        <f t="shared" si="44"/>
        <v>0.4643974380963149</v>
      </c>
      <c r="P126" s="8">
        <f t="shared" si="35"/>
        <v>0.47579293382110255</v>
      </c>
    </row>
    <row r="127" spans="1:16" ht="12" customHeight="1">
      <c r="A127" s="10">
        <v>36465</v>
      </c>
      <c r="B127" s="4">
        <v>0.19736</v>
      </c>
      <c r="C127" s="7" t="s">
        <v>32</v>
      </c>
      <c r="D127" s="6"/>
      <c r="E127" s="9"/>
      <c r="F127" s="9">
        <f t="shared" si="36"/>
        <v>22234.14546476004</v>
      </c>
      <c r="G127" s="8">
        <f t="shared" si="43"/>
        <v>1.9543051387757164</v>
      </c>
      <c r="H127" s="9"/>
      <c r="I127" s="4">
        <f t="shared" si="38"/>
        <v>0.19736</v>
      </c>
      <c r="J127" s="4">
        <f t="shared" si="39"/>
        <v>0.2862633671911519</v>
      </c>
      <c r="K127" s="4">
        <f t="shared" si="41"/>
        <v>0.45630019692297835</v>
      </c>
      <c r="L127" s="8">
        <f t="shared" si="42"/>
        <v>2.4752082208446504</v>
      </c>
      <c r="M127" s="8">
        <f t="shared" si="34"/>
        <v>1.1548667776430948</v>
      </c>
      <c r="N127" s="8">
        <f t="shared" si="40"/>
        <v>0.6385456826097295</v>
      </c>
      <c r="O127" s="8">
        <f t="shared" si="44"/>
        <v>0.5248346650370324</v>
      </c>
      <c r="P127" s="8">
        <f t="shared" si="35"/>
        <v>0.5435498806372031</v>
      </c>
    </row>
    <row r="128" spans="1:16" ht="12" customHeight="1">
      <c r="A128" s="10">
        <v>36495</v>
      </c>
      <c r="B128" s="4">
        <v>0.18085</v>
      </c>
      <c r="C128" s="7" t="s">
        <v>32</v>
      </c>
      <c r="D128" s="6"/>
      <c r="E128" s="9"/>
      <c r="F128" s="9">
        <f t="shared" si="36"/>
        <v>26255.190672061894</v>
      </c>
      <c r="G128" s="13">
        <f t="shared" si="43"/>
        <v>2.4885912231233047</v>
      </c>
      <c r="H128" s="9"/>
      <c r="I128" s="4">
        <f t="shared" si="38"/>
        <v>0.18084999999999998</v>
      </c>
      <c r="J128" s="4">
        <f t="shared" si="39"/>
        <v>0.46997793137095994</v>
      </c>
      <c r="K128" s="4">
        <f t="shared" si="41"/>
        <v>0.6019003721742483</v>
      </c>
      <c r="L128" s="8">
        <f t="shared" si="42"/>
        <v>2.4885912231233047</v>
      </c>
      <c r="M128" s="8">
        <f aca="true" t="shared" si="45" ref="M128:M159">RATE(2,,-($F104),$F128)</f>
        <v>1.2894392057958277</v>
      </c>
      <c r="N128" s="8">
        <f t="shared" si="40"/>
        <v>0.7350196697009126</v>
      </c>
      <c r="O128" s="8">
        <f t="shared" si="44"/>
        <v>0.5947483145017689</v>
      </c>
      <c r="P128" s="8">
        <f t="shared" si="35"/>
        <v>0.5923975185951426</v>
      </c>
    </row>
    <row r="129" spans="1:16" ht="12" customHeight="1">
      <c r="A129" s="10">
        <v>36526</v>
      </c>
      <c r="B129" s="4">
        <v>-0.04914</v>
      </c>
      <c r="C129" s="7" t="s">
        <v>32</v>
      </c>
      <c r="D129" s="6"/>
      <c r="E129" s="9"/>
      <c r="F129" s="9">
        <f t="shared" si="36"/>
        <v>24965.01060243677</v>
      </c>
      <c r="G129" s="8">
        <f aca="true" t="shared" si="46" ref="G129:G140">(+F129/F$128)-1</f>
        <v>-0.04914000000000007</v>
      </c>
      <c r="H129" s="9"/>
      <c r="I129" s="4">
        <f t="shared" si="38"/>
        <v>-0.04914000000000006</v>
      </c>
      <c r="J129" s="4">
        <f t="shared" si="39"/>
        <v>0.34442338439815995</v>
      </c>
      <c r="K129" s="4">
        <f t="shared" si="41"/>
        <v>0.6795860399232595</v>
      </c>
      <c r="L129" s="8">
        <f t="shared" si="42"/>
        <v>1.4377273365024144</v>
      </c>
      <c r="M129" s="8">
        <f t="shared" si="45"/>
        <v>1.2568031280303982</v>
      </c>
      <c r="N129" s="8">
        <f t="shared" si="40"/>
        <v>0.6948301245117207</v>
      </c>
      <c r="O129" s="8">
        <f t="shared" si="44"/>
        <v>0.5720919580487202</v>
      </c>
      <c r="P129" s="8">
        <f t="shared" si="35"/>
        <v>0.5795800048269718</v>
      </c>
    </row>
    <row r="130" spans="1:16" ht="12" customHeight="1">
      <c r="A130" s="10">
        <v>36557</v>
      </c>
      <c r="B130" s="4">
        <v>0.11351</v>
      </c>
      <c r="C130" s="7" t="s">
        <v>32</v>
      </c>
      <c r="D130" s="6"/>
      <c r="E130" s="9"/>
      <c r="F130" s="9">
        <f t="shared" si="36"/>
        <v>27798.788955919368</v>
      </c>
      <c r="G130" s="8">
        <f t="shared" si="46"/>
        <v>0.0587921186</v>
      </c>
      <c r="H130" s="9"/>
      <c r="I130" s="4">
        <f t="shared" si="38"/>
        <v>0.11350999999999999</v>
      </c>
      <c r="J130" s="4">
        <f t="shared" si="39"/>
        <v>0.2502746732488099</v>
      </c>
      <c r="K130" s="4">
        <f t="shared" si="41"/>
        <v>0.6081825111268315</v>
      </c>
      <c r="L130" s="8">
        <f t="shared" si="42"/>
        <v>1.691181954382935</v>
      </c>
      <c r="M130" s="8">
        <f t="shared" si="45"/>
        <v>1.3363796357198696</v>
      </c>
      <c r="N130" s="8">
        <f t="shared" si="40"/>
        <v>0.8032275993955842</v>
      </c>
      <c r="O130" s="8">
        <f t="shared" si="44"/>
        <v>0.598285405340323</v>
      </c>
      <c r="P130" s="8">
        <f t="shared" si="35"/>
        <v>0.5924128184987129</v>
      </c>
    </row>
    <row r="131" spans="1:16" ht="12" customHeight="1">
      <c r="A131" s="10">
        <v>36586</v>
      </c>
      <c r="B131" s="4">
        <v>-0.06236</v>
      </c>
      <c r="C131" s="7" t="s">
        <v>32</v>
      </c>
      <c r="D131" s="6">
        <v>17</v>
      </c>
      <c r="E131" s="8">
        <f>(+F131-F114)/F114</f>
        <v>4.196932969034154</v>
      </c>
      <c r="F131" s="9">
        <f t="shared" si="36"/>
        <v>26065.256476628238</v>
      </c>
      <c r="G131" s="8">
        <f t="shared" si="46"/>
        <v>-0.007234157915895989</v>
      </c>
      <c r="H131" s="9"/>
      <c r="I131" s="4">
        <f t="shared" si="38"/>
        <v>-0.06235999999999996</v>
      </c>
      <c r="J131" s="4">
        <f t="shared" si="39"/>
        <v>-0.007234157915896024</v>
      </c>
      <c r="K131" s="4">
        <f t="shared" si="41"/>
        <v>0.45934387888254025</v>
      </c>
      <c r="L131" s="8">
        <f t="shared" si="42"/>
        <v>1.0774036139096341</v>
      </c>
      <c r="M131" s="8">
        <f t="shared" si="45"/>
        <v>1.2192256261878145</v>
      </c>
      <c r="N131" s="8">
        <f t="shared" si="40"/>
        <v>0.7584722253871911</v>
      </c>
      <c r="O131" s="8">
        <f t="shared" si="44"/>
        <v>0.5833629981194137</v>
      </c>
      <c r="P131" s="8">
        <f t="shared" si="35"/>
        <v>0.5563187747025563</v>
      </c>
    </row>
    <row r="132" spans="1:16" ht="12" customHeight="1">
      <c r="A132" s="10">
        <v>36617</v>
      </c>
      <c r="B132" s="4">
        <v>-0.04211</v>
      </c>
      <c r="C132" s="7" t="s">
        <v>33</v>
      </c>
      <c r="D132" s="11"/>
      <c r="E132" s="9"/>
      <c r="F132" s="9">
        <f t="shared" si="36"/>
        <v>24967.64852639742</v>
      </c>
      <c r="G132" s="8">
        <f t="shared" si="46"/>
        <v>-0.04903952752605767</v>
      </c>
      <c r="H132" s="9"/>
      <c r="I132" s="4">
        <f t="shared" si="38"/>
        <v>-0.04211000000000006</v>
      </c>
      <c r="J132" s="4">
        <f t="shared" si="39"/>
        <v>0.00010566484439597585</v>
      </c>
      <c r="K132" s="4">
        <f t="shared" si="41"/>
        <v>0.3445654426858747</v>
      </c>
      <c r="L132" s="8">
        <f t="shared" si="42"/>
        <v>0.6454629365835077</v>
      </c>
      <c r="M132" s="8">
        <f t="shared" si="45"/>
        <v>1.144362960529655</v>
      </c>
      <c r="N132" s="8">
        <f t="shared" si="40"/>
        <v>0.760637644899095</v>
      </c>
      <c r="O132" s="8">
        <f t="shared" si="44"/>
        <v>0.5305371983863665</v>
      </c>
      <c r="P132" s="8">
        <f aca="true" t="shared" si="47" ref="P132:P163">RATE(5,,-($F72),$F132)</f>
        <v>0.5327607789299175</v>
      </c>
    </row>
    <row r="133" spans="1:16" ht="12" customHeight="1">
      <c r="A133" s="10">
        <v>36647</v>
      </c>
      <c r="B133" s="4">
        <v>-0.06537</v>
      </c>
      <c r="C133" s="7" t="s">
        <v>33</v>
      </c>
      <c r="D133" s="6"/>
      <c r="E133" s="9"/>
      <c r="F133" s="9">
        <f t="shared" si="36"/>
        <v>23335.513342226823</v>
      </c>
      <c r="G133" s="8">
        <f t="shared" si="46"/>
        <v>-0.1112038136116793</v>
      </c>
      <c r="H133" s="9"/>
      <c r="I133" s="4">
        <f t="shared" si="38"/>
        <v>-0.06536999999999996</v>
      </c>
      <c r="J133" s="4">
        <f t="shared" si="39"/>
        <v>-0.16055647678645196</v>
      </c>
      <c r="K133" s="4">
        <f t="shared" si="41"/>
        <v>0.04953497669664854</v>
      </c>
      <c r="L133" s="8">
        <f t="shared" si="42"/>
        <v>0.5284379932408828</v>
      </c>
      <c r="M133" s="8">
        <f t="shared" si="45"/>
        <v>1.0896640689097028</v>
      </c>
      <c r="N133" s="8">
        <f t="shared" si="40"/>
        <v>0.7079674694712712</v>
      </c>
      <c r="O133" s="8">
        <f t="shared" si="44"/>
        <v>0.5014489959417627</v>
      </c>
      <c r="P133" s="8">
        <f t="shared" si="47"/>
        <v>0.5092263841915607</v>
      </c>
    </row>
    <row r="134" spans="1:16" ht="12" customHeight="1">
      <c r="A134" s="10">
        <v>36678</v>
      </c>
      <c r="B134" s="4">
        <v>0.42209</v>
      </c>
      <c r="C134" s="7" t="s">
        <v>33</v>
      </c>
      <c r="D134" s="6"/>
      <c r="E134" s="9"/>
      <c r="F134" s="9">
        <f t="shared" si="36"/>
        <v>33185.20016884734</v>
      </c>
      <c r="G134" s="8">
        <f t="shared" si="46"/>
        <v>0.2639481687009668</v>
      </c>
      <c r="H134" s="9"/>
      <c r="I134" s="4">
        <f t="shared" si="38"/>
        <v>0.42208999999999985</v>
      </c>
      <c r="J134" s="4">
        <f t="shared" si="39"/>
        <v>0.2731583976011629</v>
      </c>
      <c r="K134" s="4">
        <f t="shared" si="41"/>
        <v>0.26394816870096693</v>
      </c>
      <c r="L134" s="8">
        <f t="shared" si="42"/>
        <v>1.0247190418510383</v>
      </c>
      <c r="M134" s="8">
        <f t="shared" si="45"/>
        <v>1.43243094033429</v>
      </c>
      <c r="N134" s="8">
        <f t="shared" si="40"/>
        <v>0.8828362965043752</v>
      </c>
      <c r="O134" s="8">
        <f t="shared" si="44"/>
        <v>0.6672471266371658</v>
      </c>
      <c r="P134" s="8">
        <f t="shared" si="47"/>
        <v>0.5746703999052438</v>
      </c>
    </row>
    <row r="135" spans="1:16" ht="12" customHeight="1">
      <c r="A135" s="10">
        <v>36708</v>
      </c>
      <c r="B135" s="4">
        <v>-0.03135</v>
      </c>
      <c r="C135" s="7" t="s">
        <v>33</v>
      </c>
      <c r="D135" s="6"/>
      <c r="E135" s="9"/>
      <c r="F135" s="9">
        <f t="shared" si="36"/>
        <v>32144.844143553975</v>
      </c>
      <c r="G135" s="8">
        <f t="shared" si="46"/>
        <v>0.22432339361219156</v>
      </c>
      <c r="H135" s="9"/>
      <c r="I135" s="4">
        <f t="shared" si="38"/>
        <v>-0.031349999999999996</v>
      </c>
      <c r="J135" s="4">
        <f t="shared" si="39"/>
        <v>0.28745981463045495</v>
      </c>
      <c r="K135" s="4">
        <f t="shared" si="41"/>
        <v>0.28759585387143394</v>
      </c>
      <c r="L135" s="8">
        <f t="shared" si="42"/>
        <v>1.1626280212255298</v>
      </c>
      <c r="M135" s="8">
        <f t="shared" si="45"/>
        <v>1.325871822622414</v>
      </c>
      <c r="N135" s="8">
        <f t="shared" si="40"/>
        <v>0.8379418999002888</v>
      </c>
      <c r="O135" s="8">
        <f t="shared" si="44"/>
        <v>0.674362128488766</v>
      </c>
      <c r="P135" s="8">
        <f t="shared" si="47"/>
        <v>0.5355411056135566</v>
      </c>
    </row>
    <row r="136" spans="1:16" ht="12" customHeight="1">
      <c r="A136" s="10">
        <v>36739</v>
      </c>
      <c r="B136" s="4">
        <v>0.23545</v>
      </c>
      <c r="C136" s="7" t="s">
        <v>33</v>
      </c>
      <c r="D136" s="6"/>
      <c r="E136" s="9"/>
      <c r="F136" s="9">
        <f t="shared" si="36"/>
        <v>39713.34769715376</v>
      </c>
      <c r="G136" s="8">
        <f t="shared" si="46"/>
        <v>0.5125903366381821</v>
      </c>
      <c r="H136" s="9"/>
      <c r="I136" s="4">
        <f t="shared" si="38"/>
        <v>0.23545000000000005</v>
      </c>
      <c r="J136" s="4">
        <f t="shared" si="39"/>
        <v>0.7018416143128249</v>
      </c>
      <c r="K136" s="4">
        <f t="shared" si="41"/>
        <v>0.42859992067018987</v>
      </c>
      <c r="L136" s="8">
        <f t="shared" si="42"/>
        <v>1.2974494078189782</v>
      </c>
      <c r="M136" s="8">
        <f t="shared" si="45"/>
        <v>1.9640333958136125</v>
      </c>
      <c r="N136" s="8">
        <f t="shared" si="40"/>
        <v>0.9705103003719343</v>
      </c>
      <c r="O136" s="8">
        <f t="shared" si="44"/>
        <v>0.7473605552198629</v>
      </c>
      <c r="P136" s="8">
        <f t="shared" si="47"/>
        <v>0.5958797684820953</v>
      </c>
    </row>
    <row r="137" spans="1:16" ht="12" customHeight="1">
      <c r="A137" s="10">
        <v>36770</v>
      </c>
      <c r="B137" s="4">
        <v>0.0584</v>
      </c>
      <c r="C137" s="7" t="s">
        <v>33</v>
      </c>
      <c r="D137" s="6"/>
      <c r="E137" s="9"/>
      <c r="F137" s="9">
        <f aca="true" t="shared" si="48" ref="F137:F168">(B137*F136)+F136</f>
        <v>42032.60720266754</v>
      </c>
      <c r="G137" s="8">
        <f t="shared" si="46"/>
        <v>0.6009256122978519</v>
      </c>
      <c r="H137" s="9"/>
      <c r="I137" s="4">
        <f aca="true" t="shared" si="49" ref="I137:I168">($F137-$F136)/$F136</f>
        <v>0.05839999999999999</v>
      </c>
      <c r="J137" s="4">
        <f t="shared" si="39"/>
        <v>0.26660701122200003</v>
      </c>
      <c r="K137" s="4">
        <f t="shared" si="41"/>
        <v>0.6125913527977996</v>
      </c>
      <c r="L137" s="8">
        <f t="shared" si="42"/>
        <v>1.353325319844384</v>
      </c>
      <c r="M137" s="8">
        <f t="shared" si="45"/>
        <v>2.0643458226783924</v>
      </c>
      <c r="N137" s="8">
        <f t="shared" si="40"/>
        <v>0.9753372504377781</v>
      </c>
      <c r="O137" s="8">
        <f t="shared" si="44"/>
        <v>0.7574855079146192</v>
      </c>
      <c r="P137" s="8">
        <f t="shared" si="47"/>
        <v>0.6018971093444598</v>
      </c>
    </row>
    <row r="138" spans="1:16" ht="12" customHeight="1">
      <c r="A138" s="10">
        <v>36800</v>
      </c>
      <c r="B138" s="4">
        <v>-0.09378</v>
      </c>
      <c r="C138" s="7" t="s">
        <v>33</v>
      </c>
      <c r="D138" s="6"/>
      <c r="E138" s="9"/>
      <c r="F138" s="9">
        <f t="shared" si="48"/>
        <v>38090.78929920138</v>
      </c>
      <c r="G138" s="8">
        <f t="shared" si="46"/>
        <v>0.4507908083765595</v>
      </c>
      <c r="H138" s="9"/>
      <c r="I138" s="4">
        <f t="shared" si="49"/>
        <v>-0.09377999999999993</v>
      </c>
      <c r="J138" s="4">
        <f t="shared" si="39"/>
        <v>0.18497352574160011</v>
      </c>
      <c r="K138" s="4">
        <f t="shared" si="41"/>
        <v>0.5256057957932772</v>
      </c>
      <c r="L138" s="8">
        <f t="shared" si="42"/>
        <v>1.0512768321849237</v>
      </c>
      <c r="M138" s="8">
        <f t="shared" si="45"/>
        <v>1.7558307534497064</v>
      </c>
      <c r="N138" s="8">
        <f t="shared" si="40"/>
        <v>0.9911130377740954</v>
      </c>
      <c r="O138" s="8">
        <f t="shared" si="44"/>
        <v>0.6796071744045253</v>
      </c>
      <c r="P138" s="8">
        <f t="shared" si="47"/>
        <v>0.5665058582213616</v>
      </c>
    </row>
    <row r="139" spans="1:16" ht="12" customHeight="1">
      <c r="A139" s="10">
        <v>36831</v>
      </c>
      <c r="B139" s="4">
        <v>-0.17063</v>
      </c>
      <c r="C139" s="7" t="s">
        <v>33</v>
      </c>
      <c r="D139" s="6"/>
      <c r="E139" s="9"/>
      <c r="F139" s="9">
        <f t="shared" si="48"/>
        <v>31591.35792107865</v>
      </c>
      <c r="G139" s="8">
        <f t="shared" si="46"/>
        <v>0.20324237274326729</v>
      </c>
      <c r="H139" s="9"/>
      <c r="I139" s="4">
        <f t="shared" si="49"/>
        <v>-0.17063</v>
      </c>
      <c r="J139" s="4">
        <f aca="true" t="shared" si="50" ref="J139:J170">($F139-$F136)/$F136</f>
        <v>-0.20451536440623996</v>
      </c>
      <c r="K139" s="4">
        <f t="shared" si="41"/>
        <v>0.35378885639993385</v>
      </c>
      <c r="L139" s="8">
        <f t="shared" si="42"/>
        <v>0.42084875585388704</v>
      </c>
      <c r="M139" s="8">
        <f t="shared" si="45"/>
        <v>1.2221037952625715</v>
      </c>
      <c r="N139" s="8">
        <f t="shared" si="40"/>
        <v>0.8755539775881014</v>
      </c>
      <c r="O139" s="8">
        <f t="shared" si="44"/>
        <v>0.5811784196277996</v>
      </c>
      <c r="P139" s="8">
        <f t="shared" si="47"/>
        <v>0.5034457975351433</v>
      </c>
    </row>
    <row r="140" spans="1:16" ht="12" customHeight="1">
      <c r="A140" s="10">
        <v>36861</v>
      </c>
      <c r="B140" s="4">
        <v>0.10039</v>
      </c>
      <c r="C140" s="7" t="s">
        <v>33</v>
      </c>
      <c r="D140" s="6"/>
      <c r="E140" s="9"/>
      <c r="F140" s="9">
        <f t="shared" si="48"/>
        <v>34762.81434277573</v>
      </c>
      <c r="G140" s="13">
        <f t="shared" si="46"/>
        <v>0.3240358745429637</v>
      </c>
      <c r="H140" s="9"/>
      <c r="I140" s="4">
        <f t="shared" si="49"/>
        <v>0.10038999999999992</v>
      </c>
      <c r="J140" s="4">
        <f t="shared" si="50"/>
        <v>-0.172956029704254</v>
      </c>
      <c r="K140" s="4">
        <f t="shared" si="41"/>
        <v>0.047539691365471405</v>
      </c>
      <c r="L140" s="8">
        <f t="shared" si="42"/>
        <v>0.3240358745429637</v>
      </c>
      <c r="M140" s="8">
        <f t="shared" si="45"/>
        <v>1.1491905292530424</v>
      </c>
      <c r="N140" s="8">
        <f aca="true" t="shared" si="51" ref="N140:N171">RATE(3,,-($F104),$F140)</f>
        <v>0.907447798002359</v>
      </c>
      <c r="O140" s="8">
        <f t="shared" si="44"/>
        <v>0.6216354887456659</v>
      </c>
      <c r="P140" s="8">
        <f t="shared" si="47"/>
        <v>0.5365039176873674</v>
      </c>
    </row>
    <row r="141" spans="1:16" ht="12" customHeight="1">
      <c r="A141" s="10">
        <v>36892</v>
      </c>
      <c r="B141" s="4">
        <v>-0.07092</v>
      </c>
      <c r="C141" s="7" t="s">
        <v>33</v>
      </c>
      <c r="D141" s="6"/>
      <c r="E141" s="9"/>
      <c r="F141" s="9">
        <f t="shared" si="48"/>
        <v>32297.435549586076</v>
      </c>
      <c r="G141" s="8">
        <f aca="true" t="shared" si="52" ref="G141:G152">(+F141/F$140)-1</f>
        <v>-0.07091999999999998</v>
      </c>
      <c r="H141" s="9"/>
      <c r="I141" s="4">
        <f t="shared" si="49"/>
        <v>-0.07092</v>
      </c>
      <c r="J141" s="4">
        <f t="shared" si="50"/>
        <v>-0.1520932975189561</v>
      </c>
      <c r="K141" s="4">
        <f t="shared" si="41"/>
        <v>0.004746994738896574</v>
      </c>
      <c r="L141" s="8">
        <f t="shared" si="42"/>
        <v>0.2937080646155867</v>
      </c>
      <c r="M141" s="8">
        <f t="shared" si="45"/>
        <v>0.7758681016804839</v>
      </c>
      <c r="N141" s="8">
        <f t="shared" si="51"/>
        <v>0.8747407172529545</v>
      </c>
      <c r="O141" s="8">
        <f t="shared" si="44"/>
        <v>0.5841769953396632</v>
      </c>
      <c r="P141" s="8">
        <f t="shared" si="47"/>
        <v>0.5119924200685017</v>
      </c>
    </row>
    <row r="142" spans="1:16" ht="12" customHeight="1">
      <c r="A142" s="10">
        <v>36923</v>
      </c>
      <c r="B142" s="4">
        <v>-0.12308</v>
      </c>
      <c r="C142" s="7" t="s">
        <v>33</v>
      </c>
      <c r="D142" s="6">
        <v>11</v>
      </c>
      <c r="E142" s="8">
        <f>(+F142-F131)/F131</f>
        <v>0.08659077295243822</v>
      </c>
      <c r="F142" s="9">
        <f t="shared" si="48"/>
        <v>28322.267182143023</v>
      </c>
      <c r="G142" s="8">
        <f t="shared" si="52"/>
        <v>-0.18527116639999996</v>
      </c>
      <c r="H142" s="9"/>
      <c r="I142" s="4">
        <f t="shared" si="49"/>
        <v>-0.12307999999999997</v>
      </c>
      <c r="J142" s="4">
        <f t="shared" si="50"/>
        <v>-0.10348053879489603</v>
      </c>
      <c r="K142" s="4">
        <f aca="true" t="shared" si="53" ref="K142:K173">($F142-$F136)/$F136</f>
        <v>-0.2868325431005438</v>
      </c>
      <c r="L142" s="8">
        <f t="shared" si="42"/>
        <v>0.018830972351124218</v>
      </c>
      <c r="M142" s="8">
        <f t="shared" si="45"/>
        <v>0.6558561312377764</v>
      </c>
      <c r="N142" s="8">
        <f t="shared" si="51"/>
        <v>0.7717250317641657</v>
      </c>
      <c r="O142" s="8">
        <f t="shared" si="44"/>
        <v>0.5633760126176984</v>
      </c>
      <c r="P142" s="8">
        <f t="shared" si="47"/>
        <v>0.46064237127797153</v>
      </c>
    </row>
    <row r="143" spans="1:16" ht="12" customHeight="1">
      <c r="A143" s="10">
        <v>36951</v>
      </c>
      <c r="B143" s="4">
        <v>-0.0389</v>
      </c>
      <c r="C143" s="7" t="s">
        <v>34</v>
      </c>
      <c r="D143" s="11"/>
      <c r="E143" s="9"/>
      <c r="F143" s="9">
        <f t="shared" si="48"/>
        <v>27220.53098875766</v>
      </c>
      <c r="G143" s="8">
        <f t="shared" si="52"/>
        <v>-0.21696411802703996</v>
      </c>
      <c r="H143" s="9"/>
      <c r="I143" s="4">
        <f t="shared" si="49"/>
        <v>-0.03890000000000003</v>
      </c>
      <c r="J143" s="4">
        <f t="shared" si="50"/>
        <v>-0.21696411802704</v>
      </c>
      <c r="K143" s="4">
        <f t="shared" si="53"/>
        <v>-0.352394895289052</v>
      </c>
      <c r="L143" s="8">
        <f t="shared" si="42"/>
        <v>0.04432239188458834</v>
      </c>
      <c r="M143" s="8">
        <f t="shared" si="45"/>
        <v>0.4729151744033996</v>
      </c>
      <c r="N143" s="8">
        <f t="shared" si="51"/>
        <v>0.7261525300772044</v>
      </c>
      <c r="O143" s="8">
        <f t="shared" si="44"/>
        <v>0.543690680866568</v>
      </c>
      <c r="P143" s="8">
        <f t="shared" si="47"/>
        <v>0.4569052600929818</v>
      </c>
    </row>
    <row r="144" spans="1:16" ht="12" customHeight="1">
      <c r="A144" s="10">
        <v>36982</v>
      </c>
      <c r="B144" s="4">
        <v>0.03963</v>
      </c>
      <c r="C144" s="7" t="s">
        <v>34</v>
      </c>
      <c r="D144" s="6"/>
      <c r="E144" s="9"/>
      <c r="F144" s="9">
        <f t="shared" si="48"/>
        <v>28299.280631842124</v>
      </c>
      <c r="G144" s="8">
        <f t="shared" si="52"/>
        <v>-0.1859324060244516</v>
      </c>
      <c r="H144" s="9"/>
      <c r="I144" s="4">
        <f t="shared" si="49"/>
        <v>0.03962999999999999</v>
      </c>
      <c r="J144" s="4">
        <f t="shared" si="50"/>
        <v>-0.12379171441044</v>
      </c>
      <c r="K144" s="4">
        <f t="shared" si="53"/>
        <v>-0.2570571218791874</v>
      </c>
      <c r="L144" s="8">
        <f t="shared" si="42"/>
        <v>0.13343796080445003</v>
      </c>
      <c r="M144" s="8">
        <f t="shared" si="45"/>
        <v>0.3656610690132744</v>
      </c>
      <c r="N144" s="8">
        <f t="shared" si="51"/>
        <v>0.7337964763654452</v>
      </c>
      <c r="O144" s="8">
        <f t="shared" si="44"/>
        <v>0.5770734702572915</v>
      </c>
      <c r="P144" s="8">
        <f t="shared" si="47"/>
        <v>0.4413009143204175</v>
      </c>
    </row>
    <row r="145" spans="1:16" ht="12" customHeight="1">
      <c r="A145" s="10">
        <v>37012</v>
      </c>
      <c r="B145" s="4">
        <v>0.04461</v>
      </c>
      <c r="C145" s="7" t="s">
        <v>34</v>
      </c>
      <c r="D145" s="6"/>
      <c r="E145" s="9"/>
      <c r="F145" s="9">
        <f t="shared" si="48"/>
        <v>29561.7115408286</v>
      </c>
      <c r="G145" s="8">
        <f t="shared" si="52"/>
        <v>-0.14961685065720243</v>
      </c>
      <c r="H145" s="9"/>
      <c r="I145" s="4">
        <f t="shared" si="49"/>
        <v>0.044609999999999976</v>
      </c>
      <c r="J145" s="4">
        <f t="shared" si="50"/>
        <v>0.04376218721172993</v>
      </c>
      <c r="K145" s="4">
        <f t="shared" si="53"/>
        <v>-0.06424688629467902</v>
      </c>
      <c r="L145" s="8">
        <f t="shared" si="42"/>
        <v>0.26681213767580375</v>
      </c>
      <c r="M145" s="8">
        <f t="shared" si="45"/>
        <v>0.3914897777261082</v>
      </c>
      <c r="N145" s="8">
        <f t="shared" si="51"/>
        <v>0.7685678344592487</v>
      </c>
      <c r="O145" s="8">
        <f t="shared" si="44"/>
        <v>0.585030961419093</v>
      </c>
      <c r="P145" s="8">
        <f t="shared" si="47"/>
        <v>0.45127899724066334</v>
      </c>
    </row>
    <row r="146" spans="1:16" ht="12" customHeight="1">
      <c r="A146" s="10">
        <v>37043</v>
      </c>
      <c r="B146" s="4">
        <v>0.0132</v>
      </c>
      <c r="C146" s="7" t="s">
        <v>34</v>
      </c>
      <c r="D146" s="6"/>
      <c r="E146" s="9"/>
      <c r="F146" s="9">
        <f t="shared" si="48"/>
        <v>29951.926133167537</v>
      </c>
      <c r="G146" s="8">
        <f t="shared" si="52"/>
        <v>-0.13839179308587757</v>
      </c>
      <c r="H146" s="9"/>
      <c r="I146" s="4">
        <f t="shared" si="49"/>
        <v>0.013199999999999955</v>
      </c>
      <c r="J146" s="4">
        <f t="shared" si="50"/>
        <v>0.10034319850475991</v>
      </c>
      <c r="K146" s="4">
        <f t="shared" si="53"/>
        <v>-0.1383917930858775</v>
      </c>
      <c r="L146" s="8">
        <f t="shared" si="42"/>
        <v>-0.0974312048512229</v>
      </c>
      <c r="M146" s="8">
        <f t="shared" si="45"/>
        <v>0.35183143406166084</v>
      </c>
      <c r="N146" s="8">
        <f t="shared" si="51"/>
        <v>0.7479155692497901</v>
      </c>
      <c r="O146" s="8">
        <f t="shared" si="44"/>
        <v>0.5666771164994626</v>
      </c>
      <c r="P146" s="8">
        <f t="shared" si="47"/>
        <v>0.4746740737380181</v>
      </c>
    </row>
    <row r="147" spans="1:16" ht="12" customHeight="1">
      <c r="A147" s="10">
        <v>37073</v>
      </c>
      <c r="B147" s="4">
        <v>0.0092</v>
      </c>
      <c r="C147" s="7" t="s">
        <v>34</v>
      </c>
      <c r="D147" s="6"/>
      <c r="E147" s="9"/>
      <c r="F147" s="9">
        <f t="shared" si="48"/>
        <v>30227.48385359268</v>
      </c>
      <c r="G147" s="8">
        <f t="shared" si="52"/>
        <v>-0.1304649975822676</v>
      </c>
      <c r="H147" s="9"/>
      <c r="I147" s="4">
        <f t="shared" si="49"/>
        <v>0.009200000000000028</v>
      </c>
      <c r="J147" s="4">
        <f t="shared" si="50"/>
        <v>0.06813612143839995</v>
      </c>
      <c r="K147" s="4">
        <f t="shared" si="53"/>
        <v>-0.06409028025817752</v>
      </c>
      <c r="L147" s="8">
        <f t="shared" si="42"/>
        <v>-0.05964752174248092</v>
      </c>
      <c r="M147" s="8">
        <f t="shared" si="45"/>
        <v>0.4260549145487287</v>
      </c>
      <c r="N147" s="8">
        <f t="shared" si="51"/>
        <v>0.7198374807728709</v>
      </c>
      <c r="O147" s="8">
        <f t="shared" si="44"/>
        <v>0.5544311914246274</v>
      </c>
      <c r="P147" s="8">
        <f t="shared" si="47"/>
        <v>0.49189290500888166</v>
      </c>
    </row>
    <row r="148" spans="1:16" ht="12" customHeight="1">
      <c r="A148" s="10">
        <v>37104</v>
      </c>
      <c r="B148" s="4">
        <v>-0.02126</v>
      </c>
      <c r="C148" s="7" t="s">
        <v>34</v>
      </c>
      <c r="D148" s="6"/>
      <c r="E148" s="9"/>
      <c r="F148" s="9">
        <f t="shared" si="48"/>
        <v>29584.847546865298</v>
      </c>
      <c r="G148" s="8">
        <f t="shared" si="52"/>
        <v>-0.1489513117336686</v>
      </c>
      <c r="H148" s="9"/>
      <c r="I148" s="4">
        <f t="shared" si="49"/>
        <v>-0.021260000000000036</v>
      </c>
      <c r="J148" s="4">
        <f t="shared" si="50"/>
        <v>0.0007826341855999464</v>
      </c>
      <c r="K148" s="4">
        <f t="shared" si="53"/>
        <v>0.0445790711810784</v>
      </c>
      <c r="L148" s="8">
        <f aca="true" t="shared" si="54" ref="L148:L179">(F148-F136)/F136</f>
        <v>-0.25504020027539426</v>
      </c>
      <c r="M148" s="8">
        <f t="shared" si="45"/>
        <v>0.30824594428040636</v>
      </c>
      <c r="N148" s="8">
        <f t="shared" si="51"/>
        <v>0.8705371624967657</v>
      </c>
      <c r="O148" s="8">
        <f t="shared" si="44"/>
        <v>0.5451378862884005</v>
      </c>
      <c r="P148" s="8">
        <f t="shared" si="47"/>
        <v>0.47344045492368236</v>
      </c>
    </row>
    <row r="149" spans="1:16" ht="12" customHeight="1">
      <c r="A149" s="10">
        <v>37135</v>
      </c>
      <c r="B149" s="4">
        <v>-0.06051</v>
      </c>
      <c r="C149" s="7" t="s">
        <v>34</v>
      </c>
      <c r="D149" s="6"/>
      <c r="E149" s="9"/>
      <c r="F149" s="9">
        <f t="shared" si="48"/>
        <v>27794.66842180448</v>
      </c>
      <c r="G149" s="8">
        <f t="shared" si="52"/>
        <v>-0.20044826786066428</v>
      </c>
      <c r="H149" s="9"/>
      <c r="I149" s="4">
        <f t="shared" si="49"/>
        <v>-0.060509999999999974</v>
      </c>
      <c r="J149" s="4">
        <f t="shared" si="50"/>
        <v>-0.07202400612807998</v>
      </c>
      <c r="K149" s="4">
        <f t="shared" si="53"/>
        <v>0.021092073232661955</v>
      </c>
      <c r="L149" s="8">
        <f t="shared" si="54"/>
        <v>-0.33873556099464297</v>
      </c>
      <c r="M149" s="8">
        <f t="shared" si="45"/>
        <v>0.24746556963468838</v>
      </c>
      <c r="N149" s="8">
        <f t="shared" si="51"/>
        <v>0.8380200293551261</v>
      </c>
      <c r="O149" s="8">
        <f t="shared" si="44"/>
        <v>0.5025354671718019</v>
      </c>
      <c r="P149" s="8">
        <f t="shared" si="47"/>
        <v>0.44540128230449194</v>
      </c>
    </row>
    <row r="150" spans="1:16" ht="12" customHeight="1">
      <c r="A150" s="10">
        <v>37165</v>
      </c>
      <c r="B150" s="4">
        <v>0.03716</v>
      </c>
      <c r="C150" s="7" t="s">
        <v>34</v>
      </c>
      <c r="D150" s="6"/>
      <c r="E150" s="9"/>
      <c r="F150" s="9">
        <f t="shared" si="48"/>
        <v>28827.518300358734</v>
      </c>
      <c r="G150" s="8">
        <f t="shared" si="52"/>
        <v>-0.1707369254943666</v>
      </c>
      <c r="H150" s="9"/>
      <c r="I150" s="4">
        <f t="shared" si="49"/>
        <v>0.03715999999999999</v>
      </c>
      <c r="J150" s="4">
        <f t="shared" si="50"/>
        <v>-0.046314326392984016</v>
      </c>
      <c r="K150" s="4">
        <f t="shared" si="53"/>
        <v>0.018666116477965886</v>
      </c>
      <c r="L150" s="8">
        <f t="shared" si="54"/>
        <v>-0.24318926357970908</v>
      </c>
      <c r="M150" s="8">
        <f t="shared" si="45"/>
        <v>0.24596481891253744</v>
      </c>
      <c r="N150" s="8">
        <f t="shared" si="51"/>
        <v>0.7912826648635719</v>
      </c>
      <c r="O150" s="8">
        <f t="shared" si="44"/>
        <v>0.5633951423551531</v>
      </c>
      <c r="P150" s="8">
        <f t="shared" si="47"/>
        <v>0.4320679780299806</v>
      </c>
    </row>
    <row r="151" spans="1:16" ht="12" customHeight="1">
      <c r="A151" s="10">
        <v>37196</v>
      </c>
      <c r="B151" s="4">
        <v>0.08519</v>
      </c>
      <c r="C151" s="7" t="s">
        <v>34</v>
      </c>
      <c r="D151" s="6"/>
      <c r="E151" s="9"/>
      <c r="F151" s="9">
        <f t="shared" si="48"/>
        <v>31283.334584366294</v>
      </c>
      <c r="G151" s="8">
        <f t="shared" si="52"/>
        <v>-0.10009200417723163</v>
      </c>
      <c r="H151" s="9"/>
      <c r="I151" s="4">
        <f t="shared" si="49"/>
        <v>0.08518999999999999</v>
      </c>
      <c r="J151" s="4">
        <f t="shared" si="50"/>
        <v>0.057410707789196005</v>
      </c>
      <c r="K151" s="4">
        <f t="shared" si="53"/>
        <v>0.058238273557331265</v>
      </c>
      <c r="L151" s="8">
        <f t="shared" si="54"/>
        <v>-0.009750240476584033</v>
      </c>
      <c r="M151" s="8">
        <f t="shared" si="45"/>
        <v>0.1861682590608536</v>
      </c>
      <c r="N151" s="8">
        <f t="shared" si="51"/>
        <v>0.6972968659108355</v>
      </c>
      <c r="O151" s="8">
        <f t="shared" si="44"/>
        <v>0.5987603241711664</v>
      </c>
      <c r="P151" s="8">
        <f t="shared" si="47"/>
        <v>0.4399043767304154</v>
      </c>
    </row>
    <row r="152" spans="1:16" ht="12" customHeight="1">
      <c r="A152" s="10">
        <v>37226</v>
      </c>
      <c r="B152" s="4">
        <v>0.03998</v>
      </c>
      <c r="C152" s="7" t="s">
        <v>34</v>
      </c>
      <c r="D152" s="6"/>
      <c r="E152" s="9"/>
      <c r="F152" s="9">
        <f t="shared" si="48"/>
        <v>32534.04230104926</v>
      </c>
      <c r="G152" s="13">
        <f t="shared" si="52"/>
        <v>-0.06411368250423732</v>
      </c>
      <c r="H152" s="9"/>
      <c r="I152" s="4">
        <f t="shared" si="49"/>
        <v>0.03998000000000004</v>
      </c>
      <c r="J152" s="4">
        <f t="shared" si="50"/>
        <v>0.17051377650279204</v>
      </c>
      <c r="K152" s="4">
        <f t="shared" si="53"/>
        <v>0.08620868509095289</v>
      </c>
      <c r="L152" s="8">
        <f t="shared" si="54"/>
        <v>-0.06411368250423735</v>
      </c>
      <c r="M152" s="8">
        <f t="shared" si="45"/>
        <v>0.11316982480585405</v>
      </c>
      <c r="N152" s="8">
        <f t="shared" si="51"/>
        <v>0.6290121046236228</v>
      </c>
      <c r="O152" s="8">
        <f aca="true" t="shared" si="55" ref="O152:O183">RATE(4,,-($F104),$F152)</f>
        <v>0.5964130541994799</v>
      </c>
      <c r="P152" s="8">
        <f t="shared" si="47"/>
        <v>0.4528046181284599</v>
      </c>
    </row>
    <row r="153" spans="1:16" ht="12" customHeight="1">
      <c r="A153" s="10">
        <v>37257</v>
      </c>
      <c r="B153" s="4">
        <v>-0.04952</v>
      </c>
      <c r="C153" s="7" t="s">
        <v>34</v>
      </c>
      <c r="D153" s="6"/>
      <c r="E153" s="9"/>
      <c r="F153" s="9">
        <f t="shared" si="48"/>
        <v>30922.9565263013</v>
      </c>
      <c r="G153" s="8">
        <f aca="true" t="shared" si="56" ref="G153:G164">(+F153/F$152)-1</f>
        <v>-0.04952000000000001</v>
      </c>
      <c r="H153" s="9"/>
      <c r="I153" s="4">
        <f t="shared" si="49"/>
        <v>-0.04952000000000003</v>
      </c>
      <c r="J153" s="4">
        <f t="shared" si="50"/>
        <v>0.072688817820176</v>
      </c>
      <c r="K153" s="4">
        <f t="shared" si="53"/>
        <v>0.023007957793548195</v>
      </c>
      <c r="L153" s="8">
        <f t="shared" si="54"/>
        <v>-0.042556908927786144</v>
      </c>
      <c r="M153" s="8">
        <f t="shared" si="45"/>
        <v>0.11294736997335082</v>
      </c>
      <c r="N153" s="8">
        <f t="shared" si="51"/>
        <v>0.445366975528928</v>
      </c>
      <c r="O153" s="8">
        <f t="shared" si="55"/>
        <v>0.5848353560823779</v>
      </c>
      <c r="P153" s="8">
        <f t="shared" si="47"/>
        <v>0.43240410131430196</v>
      </c>
    </row>
    <row r="154" spans="1:16" ht="12" customHeight="1">
      <c r="A154" s="10">
        <v>37288</v>
      </c>
      <c r="B154" s="4">
        <v>-0.03109</v>
      </c>
      <c r="C154" s="7" t="s">
        <v>34</v>
      </c>
      <c r="D154" s="6"/>
      <c r="E154" s="9"/>
      <c r="F154" s="9">
        <f t="shared" si="48"/>
        <v>29961.561807898594</v>
      </c>
      <c r="G154" s="8">
        <f t="shared" si="56"/>
        <v>-0.07907042320000002</v>
      </c>
      <c r="H154" s="9"/>
      <c r="I154" s="4">
        <f t="shared" si="49"/>
        <v>-0.031089999999999944</v>
      </c>
      <c r="J154" s="4">
        <f t="shared" si="50"/>
        <v>-0.042251658719535935</v>
      </c>
      <c r="K154" s="4">
        <f t="shared" si="53"/>
        <v>0.012733351437303959</v>
      </c>
      <c r="L154" s="8">
        <f t="shared" si="54"/>
        <v>0.05788006359847962</v>
      </c>
      <c r="M154" s="8">
        <f t="shared" si="45"/>
        <v>0.03817193847126602</v>
      </c>
      <c r="N154" s="8">
        <f t="shared" si="51"/>
        <v>0.426134691788475</v>
      </c>
      <c r="O154" s="8">
        <f t="shared" si="55"/>
        <v>0.5574221570972652</v>
      </c>
      <c r="P154" s="8">
        <f t="shared" si="47"/>
        <v>0.4458992813037562</v>
      </c>
    </row>
    <row r="155" spans="1:16" ht="12" customHeight="1">
      <c r="A155" s="10">
        <v>37316</v>
      </c>
      <c r="B155" s="4">
        <v>0.0351</v>
      </c>
      <c r="C155" s="7" t="s">
        <v>30</v>
      </c>
      <c r="D155" s="6">
        <v>13</v>
      </c>
      <c r="E155" s="8">
        <f>(+F155-F142)/F142</f>
        <v>0.09501165383078629</v>
      </c>
      <c r="F155" s="9">
        <f t="shared" si="48"/>
        <v>31013.212627355835</v>
      </c>
      <c r="G155" s="8">
        <f t="shared" si="56"/>
        <v>-0.04674579505431997</v>
      </c>
      <c r="H155" s="9"/>
      <c r="I155" s="4">
        <f t="shared" si="49"/>
        <v>0.035100000000000034</v>
      </c>
      <c r="J155" s="4">
        <f t="shared" si="50"/>
        <v>-0.046745795054319944</v>
      </c>
      <c r="K155" s="4">
        <f t="shared" si="53"/>
        <v>0.11579717939813446</v>
      </c>
      <c r="L155" s="8">
        <f t="shared" si="54"/>
        <v>0.13933165521879756</v>
      </c>
      <c r="M155" s="8">
        <f t="shared" si="45"/>
        <v>0.09079308731212708</v>
      </c>
      <c r="N155" s="8">
        <f t="shared" si="51"/>
        <v>0.352078412860699</v>
      </c>
      <c r="O155" s="8">
        <f t="shared" si="55"/>
        <v>0.5558650237830967</v>
      </c>
      <c r="P155" s="8">
        <f t="shared" si="47"/>
        <v>0.45270776757064835</v>
      </c>
    </row>
    <row r="156" spans="1:16" ht="12" customHeight="1">
      <c r="A156" s="10">
        <v>37347</v>
      </c>
      <c r="B156" s="4">
        <v>0.10381</v>
      </c>
      <c r="C156" s="7" t="s">
        <v>30</v>
      </c>
      <c r="D156" s="11"/>
      <c r="E156" s="9"/>
      <c r="F156" s="9">
        <f t="shared" si="48"/>
        <v>34232.69423020165</v>
      </c>
      <c r="G156" s="8">
        <f t="shared" si="56"/>
        <v>0.05221152396109119</v>
      </c>
      <c r="H156" s="9"/>
      <c r="I156" s="4">
        <f t="shared" si="49"/>
        <v>0.10381000000000008</v>
      </c>
      <c r="J156" s="4">
        <f t="shared" si="50"/>
        <v>0.10703173550321018</v>
      </c>
      <c r="K156" s="4">
        <f t="shared" si="53"/>
        <v>0.18750056364635628</v>
      </c>
      <c r="L156" s="8">
        <f t="shared" si="54"/>
        <v>0.2096665874850293</v>
      </c>
      <c r="M156" s="8">
        <f t="shared" si="45"/>
        <v>0.17093212022401605</v>
      </c>
      <c r="N156" s="8">
        <f t="shared" si="51"/>
        <v>0.31154696793904957</v>
      </c>
      <c r="O156" s="8">
        <f t="shared" si="55"/>
        <v>0.5845830580637102</v>
      </c>
      <c r="P156" s="8">
        <f t="shared" si="47"/>
        <v>0.49559731856305267</v>
      </c>
    </row>
    <row r="157" spans="1:37" ht="12" customHeight="1">
      <c r="A157" s="10">
        <v>37377</v>
      </c>
      <c r="B157" s="4">
        <v>-0.03599</v>
      </c>
      <c r="C157" s="7" t="s">
        <v>30</v>
      </c>
      <c r="D157" s="6"/>
      <c r="E157" s="9"/>
      <c r="F157" s="9">
        <f t="shared" si="48"/>
        <v>33000.65956485669</v>
      </c>
      <c r="G157" s="8">
        <f t="shared" si="56"/>
        <v>0.014342431213731466</v>
      </c>
      <c r="H157" s="9"/>
      <c r="I157" s="4">
        <f t="shared" si="49"/>
        <v>-0.03599000000000007</v>
      </c>
      <c r="J157" s="4">
        <f t="shared" si="50"/>
        <v>0.10143322222131003</v>
      </c>
      <c r="K157" s="4">
        <f t="shared" si="53"/>
        <v>0.05489584161365646</v>
      </c>
      <c r="L157" s="8">
        <f t="shared" si="54"/>
        <v>0.11633115421204378</v>
      </c>
      <c r="M157" s="8">
        <f t="shared" si="45"/>
        <v>0.18919378396519407</v>
      </c>
      <c r="N157" s="8">
        <f t="shared" si="51"/>
        <v>0.2929578338898431</v>
      </c>
      <c r="O157" s="8">
        <f t="shared" si="55"/>
        <v>0.5763932001003735</v>
      </c>
      <c r="P157" s="8">
        <f t="shared" si="47"/>
        <v>0.47770862775328016</v>
      </c>
      <c r="Q157" s="3"/>
      <c r="R157" s="3"/>
      <c r="S157" s="3"/>
      <c r="U157" s="3"/>
      <c r="V157" s="3"/>
      <c r="W157" s="3"/>
      <c r="X157" s="3"/>
      <c r="Y157" s="3"/>
      <c r="Z157" s="3"/>
      <c r="AA157" s="3"/>
      <c r="AB157" s="3"/>
      <c r="AD157" s="3"/>
      <c r="AE157" s="3"/>
      <c r="AF157" s="3"/>
      <c r="AG157" s="3"/>
      <c r="AH157" s="3"/>
      <c r="AI157" s="3"/>
      <c r="AJ157" s="3"/>
      <c r="AK157" s="3"/>
    </row>
    <row r="158" spans="1:16" ht="12" customHeight="1">
      <c r="A158" s="10">
        <v>37408</v>
      </c>
      <c r="B158" s="4">
        <v>0.04778</v>
      </c>
      <c r="C158" s="7" t="s">
        <v>30</v>
      </c>
      <c r="D158" s="6"/>
      <c r="E158" s="9"/>
      <c r="F158" s="9">
        <f t="shared" si="48"/>
        <v>34577.43107886554</v>
      </c>
      <c r="G158" s="8">
        <f t="shared" si="56"/>
        <v>0.06280771257712359</v>
      </c>
      <c r="H158" s="9"/>
      <c r="I158" s="4">
        <f t="shared" si="49"/>
        <v>0.04778000000000007</v>
      </c>
      <c r="J158" s="4">
        <f t="shared" si="50"/>
        <v>0.11492580579561808</v>
      </c>
      <c r="K158" s="4">
        <f t="shared" si="53"/>
        <v>0.06280771257712359</v>
      </c>
      <c r="L158" s="8">
        <f t="shared" si="54"/>
        <v>0.1544309679829208</v>
      </c>
      <c r="M158" s="8">
        <f t="shared" si="45"/>
        <v>0.0207611708204721</v>
      </c>
      <c r="N158" s="8">
        <f t="shared" si="51"/>
        <v>0.2825402889896723</v>
      </c>
      <c r="O158" s="8">
        <f t="shared" si="55"/>
        <v>0.5757319107625584</v>
      </c>
      <c r="P158" s="8">
        <f t="shared" si="47"/>
        <v>0.47386326213957275</v>
      </c>
    </row>
    <row r="159" spans="1:16" ht="12" customHeight="1">
      <c r="A159" s="10">
        <v>37438</v>
      </c>
      <c r="B159" s="4">
        <v>-0.14917</v>
      </c>
      <c r="C159" s="7" t="s">
        <v>30</v>
      </c>
      <c r="D159" s="6"/>
      <c r="E159" s="9"/>
      <c r="F159" s="9">
        <f t="shared" si="48"/>
        <v>29419.515684831167</v>
      </c>
      <c r="G159" s="8">
        <f t="shared" si="56"/>
        <v>-0.09573131390800604</v>
      </c>
      <c r="H159" s="9"/>
      <c r="I159" s="4">
        <f t="shared" si="49"/>
        <v>-0.14917000000000005</v>
      </c>
      <c r="J159" s="4">
        <f t="shared" si="50"/>
        <v>-0.14060180343982606</v>
      </c>
      <c r="K159" s="4">
        <f t="shared" si="53"/>
        <v>-0.048618922973661695</v>
      </c>
      <c r="L159" s="8">
        <f t="shared" si="54"/>
        <v>-0.026729587307859275</v>
      </c>
      <c r="M159" s="8">
        <f t="shared" si="45"/>
        <v>-0.043330127687833814</v>
      </c>
      <c r="N159" s="8">
        <f t="shared" si="51"/>
        <v>0.255553838536638</v>
      </c>
      <c r="O159" s="8">
        <f t="shared" si="55"/>
        <v>0.4916740594253971</v>
      </c>
      <c r="P159" s="8">
        <f t="shared" si="47"/>
        <v>0.4154805497042198</v>
      </c>
    </row>
    <row r="160" spans="1:16" ht="12" customHeight="1">
      <c r="A160" s="10">
        <v>37469</v>
      </c>
      <c r="B160" s="4">
        <v>-0.00279</v>
      </c>
      <c r="C160" s="7" t="s">
        <v>30</v>
      </c>
      <c r="D160" s="6"/>
      <c r="E160" s="9"/>
      <c r="F160" s="9">
        <f t="shared" si="48"/>
        <v>29337.435236070487</v>
      </c>
      <c r="G160" s="8">
        <f t="shared" si="56"/>
        <v>-0.0982542235422027</v>
      </c>
      <c r="H160" s="9"/>
      <c r="I160" s="4">
        <f t="shared" si="49"/>
        <v>-0.0027900000000000407</v>
      </c>
      <c r="J160" s="4">
        <f t="shared" si="50"/>
        <v>-0.11100457921414604</v>
      </c>
      <c r="K160" s="4">
        <f t="shared" si="53"/>
        <v>-0.02083090914384749</v>
      </c>
      <c r="L160" s="8">
        <f t="shared" si="54"/>
        <v>-0.008362804993430688</v>
      </c>
      <c r="M160" s="8">
        <f aca="true" t="shared" si="57" ref="M160:M191">RATE(2,,-($F136),$F160)</f>
        <v>-0.14050605226589083</v>
      </c>
      <c r="N160" s="8">
        <f t="shared" si="51"/>
        <v>0.1928262854154121</v>
      </c>
      <c r="O160" s="8">
        <f t="shared" si="55"/>
        <v>0.5961105113940958</v>
      </c>
      <c r="P160" s="8">
        <f t="shared" si="47"/>
        <v>0.4139835427814079</v>
      </c>
    </row>
    <row r="161" spans="1:16" ht="12" customHeight="1">
      <c r="A161" s="10">
        <v>37500</v>
      </c>
      <c r="B161" s="4">
        <v>-0.04479</v>
      </c>
      <c r="C161" s="7" t="s">
        <v>30</v>
      </c>
      <c r="D161" s="6"/>
      <c r="E161" s="9"/>
      <c r="F161" s="9">
        <f t="shared" si="48"/>
        <v>28023.41151184689</v>
      </c>
      <c r="G161" s="8">
        <f t="shared" si="56"/>
        <v>-0.13864341686974746</v>
      </c>
      <c r="H161" s="9"/>
      <c r="I161" s="4">
        <f t="shared" si="49"/>
        <v>-0.04478999999999997</v>
      </c>
      <c r="J161" s="4">
        <f t="shared" si="50"/>
        <v>-0.18954616819479705</v>
      </c>
      <c r="K161" s="4">
        <f t="shared" si="53"/>
        <v>-0.09640410851443779</v>
      </c>
      <c r="L161" s="8">
        <f t="shared" si="54"/>
        <v>0.008229747035333084</v>
      </c>
      <c r="M161" s="8">
        <f t="shared" si="57"/>
        <v>-0.1834790400352037</v>
      </c>
      <c r="N161" s="8">
        <f t="shared" si="51"/>
        <v>0.1619984466310713</v>
      </c>
      <c r="O161" s="8">
        <f t="shared" si="55"/>
        <v>0.5818035885650421</v>
      </c>
      <c r="P161" s="8">
        <f t="shared" si="47"/>
        <v>0.3873041555667283</v>
      </c>
    </row>
    <row r="162" spans="1:16" ht="12" customHeight="1">
      <c r="A162" s="10">
        <v>37530</v>
      </c>
      <c r="B162" s="4">
        <v>0.02755</v>
      </c>
      <c r="C162" s="7" t="s">
        <v>30</v>
      </c>
      <c r="D162" s="6"/>
      <c r="E162" s="9"/>
      <c r="F162" s="9">
        <f t="shared" si="48"/>
        <v>28795.456498998272</v>
      </c>
      <c r="G162" s="8">
        <f t="shared" si="56"/>
        <v>-0.114913043004509</v>
      </c>
      <c r="H162" s="9"/>
      <c r="I162" s="4">
        <f t="shared" si="49"/>
        <v>0.027549999999999974</v>
      </c>
      <c r="J162" s="4">
        <f t="shared" si="50"/>
        <v>-0.021212422139045034</v>
      </c>
      <c r="K162" s="4">
        <f t="shared" si="53"/>
        <v>-0.15883172077079447</v>
      </c>
      <c r="L162" s="8">
        <f t="shared" si="54"/>
        <v>-0.0011121942938828247</v>
      </c>
      <c r="M162" s="8">
        <f t="shared" si="57"/>
        <v>-0.1305352129958857</v>
      </c>
      <c r="N162" s="8">
        <f t="shared" si="51"/>
        <v>0.1574691473691591</v>
      </c>
      <c r="O162" s="8">
        <f t="shared" si="55"/>
        <v>0.5479333961975564</v>
      </c>
      <c r="P162" s="8">
        <f t="shared" si="47"/>
        <v>0.4294150449502457</v>
      </c>
    </row>
    <row r="163" spans="1:16" ht="12" customHeight="1">
      <c r="A163" s="10">
        <v>37561</v>
      </c>
      <c r="B163" s="4">
        <v>0.00285</v>
      </c>
      <c r="C163" s="7" t="s">
        <v>30</v>
      </c>
      <c r="D163" s="6"/>
      <c r="E163" s="9"/>
      <c r="F163" s="9">
        <f t="shared" si="48"/>
        <v>28877.523550020418</v>
      </c>
      <c r="G163" s="8">
        <f t="shared" si="56"/>
        <v>-0.11239054517707181</v>
      </c>
      <c r="H163" s="9"/>
      <c r="I163" s="4">
        <f t="shared" si="49"/>
        <v>0.0028500000000000387</v>
      </c>
      <c r="J163" s="4">
        <f t="shared" si="50"/>
        <v>-0.015676615298824956</v>
      </c>
      <c r="K163" s="4">
        <f t="shared" si="53"/>
        <v>-0.12494101842822289</v>
      </c>
      <c r="L163" s="8">
        <f t="shared" si="54"/>
        <v>-0.07690391917325108</v>
      </c>
      <c r="M163" s="8">
        <f t="shared" si="57"/>
        <v>-0.04391649315778928</v>
      </c>
      <c r="N163" s="8">
        <f t="shared" si="51"/>
        <v>0.09105464188688274</v>
      </c>
      <c r="O163" s="8">
        <f t="shared" si="55"/>
        <v>0.457572224331275</v>
      </c>
      <c r="P163" s="8">
        <f t="shared" si="47"/>
        <v>0.43243878327025753</v>
      </c>
    </row>
    <row r="164" spans="1:16" ht="12" customHeight="1">
      <c r="A164" s="10">
        <v>37591</v>
      </c>
      <c r="B164" s="4">
        <v>-0.02624</v>
      </c>
      <c r="C164" s="7" t="s">
        <v>30</v>
      </c>
      <c r="D164" s="6"/>
      <c r="E164" s="9"/>
      <c r="F164" s="9">
        <f t="shared" si="48"/>
        <v>28119.777332067883</v>
      </c>
      <c r="G164" s="13">
        <f t="shared" si="56"/>
        <v>-0.13568141727162542</v>
      </c>
      <c r="H164" s="9"/>
      <c r="I164" s="4">
        <f t="shared" si="49"/>
        <v>-0.026239999999999992</v>
      </c>
      <c r="J164" s="4">
        <f t="shared" si="50"/>
        <v>0.0034387612008000205</v>
      </c>
      <c r="K164" s="4">
        <f t="shared" si="53"/>
        <v>-0.18675921100294562</v>
      </c>
      <c r="L164" s="8">
        <f t="shared" si="54"/>
        <v>-0.13568141727162542</v>
      </c>
      <c r="M164" s="8">
        <f t="shared" si="57"/>
        <v>-0.10060913083733972</v>
      </c>
      <c r="N164" s="8">
        <f t="shared" si="51"/>
        <v>0.023133332232223903</v>
      </c>
      <c r="O164" s="8">
        <f t="shared" si="55"/>
        <v>0.3903101589575755</v>
      </c>
      <c r="P164" s="8">
        <f aca="true" t="shared" si="58" ref="P164:P195">RATE(5,,-($F104),$F164)</f>
        <v>0.41205296292270616</v>
      </c>
    </row>
    <row r="165" spans="1:16" ht="12" customHeight="1">
      <c r="A165" s="10">
        <f aca="true" t="shared" si="59" ref="A165:A170">A153+365</f>
        <v>37622</v>
      </c>
      <c r="B165" s="4">
        <v>0.0129</v>
      </c>
      <c r="C165" s="7" t="s">
        <v>30</v>
      </c>
      <c r="D165" s="5">
        <v>10</v>
      </c>
      <c r="E165" s="8">
        <f>(+F165-F155)/F155</f>
        <v>-0.0816003874900735</v>
      </c>
      <c r="F165" s="9">
        <f t="shared" si="48"/>
        <v>28482.522459651558</v>
      </c>
      <c r="G165" s="8">
        <f aca="true" t="shared" si="60" ref="G165:G176">(+F165/F$164)-1</f>
        <v>0.012899999999999912</v>
      </c>
      <c r="H165" s="9"/>
      <c r="I165" s="4">
        <f t="shared" si="49"/>
        <v>0.012899999999999998</v>
      </c>
      <c r="J165" s="4">
        <f t="shared" si="50"/>
        <v>-0.010867479713599955</v>
      </c>
      <c r="K165" s="4">
        <f t="shared" si="53"/>
        <v>-0.0318493762853726</v>
      </c>
      <c r="L165" s="8">
        <f t="shared" si="54"/>
        <v>-0.0789198168866566</v>
      </c>
      <c r="M165" s="8">
        <f t="shared" si="57"/>
        <v>-0.06091435020791782</v>
      </c>
      <c r="N165" s="8">
        <f t="shared" si="51"/>
        <v>0.04491804986774436</v>
      </c>
      <c r="O165" s="8">
        <f t="shared" si="55"/>
        <v>0.29139159444811896</v>
      </c>
      <c r="P165" s="8">
        <f t="shared" si="58"/>
        <v>0.42182716927203884</v>
      </c>
    </row>
    <row r="166" spans="1:16" ht="12" customHeight="1">
      <c r="A166" s="10">
        <f t="shared" si="59"/>
        <v>37653</v>
      </c>
      <c r="B166" s="4">
        <v>-0.0361</v>
      </c>
      <c r="C166" s="7" t="s">
        <v>35</v>
      </c>
      <c r="D166" s="5"/>
      <c r="E166" s="9"/>
      <c r="F166" s="9">
        <f t="shared" si="48"/>
        <v>27454.303398858137</v>
      </c>
      <c r="G166" s="8">
        <f t="shared" si="60"/>
        <v>-0.02366568999999996</v>
      </c>
      <c r="H166" s="9"/>
      <c r="I166" s="4">
        <f t="shared" si="49"/>
        <v>-0.036099999999999986</v>
      </c>
      <c r="J166" s="4">
        <f t="shared" si="50"/>
        <v>-0.049284702294399976</v>
      </c>
      <c r="K166" s="4">
        <f t="shared" si="53"/>
        <v>-0.06418870027523851</v>
      </c>
      <c r="L166" s="8">
        <f t="shared" si="54"/>
        <v>-0.08368250043559085</v>
      </c>
      <c r="M166" s="8">
        <f t="shared" si="57"/>
        <v>-0.015442223779834657</v>
      </c>
      <c r="N166" s="8">
        <f t="shared" si="51"/>
        <v>-0.004147883359880618</v>
      </c>
      <c r="O166" s="8">
        <f t="shared" si="55"/>
        <v>0.2768265466819997</v>
      </c>
      <c r="P166" s="8">
        <f t="shared" si="58"/>
        <v>0.400664996025561</v>
      </c>
    </row>
    <row r="167" spans="1:16" ht="12" customHeight="1">
      <c r="A167" s="10">
        <f t="shared" si="59"/>
        <v>37681</v>
      </c>
      <c r="B167" s="4">
        <v>0.05</v>
      </c>
      <c r="C167" s="7" t="s">
        <v>35</v>
      </c>
      <c r="D167" s="5"/>
      <c r="E167" s="9"/>
      <c r="F167" s="9">
        <f t="shared" si="48"/>
        <v>28827.018568801046</v>
      </c>
      <c r="G167" s="8">
        <f t="shared" si="60"/>
        <v>0.025151025500000035</v>
      </c>
      <c r="H167" s="9"/>
      <c r="I167" s="4">
        <f t="shared" si="49"/>
        <v>0.050000000000000065</v>
      </c>
      <c r="J167" s="4">
        <f t="shared" si="50"/>
        <v>0.02515102550000008</v>
      </c>
      <c r="K167" s="4">
        <f t="shared" si="53"/>
        <v>0.028676275071449833</v>
      </c>
      <c r="L167" s="8">
        <f t="shared" si="54"/>
        <v>-0.07049234417676588</v>
      </c>
      <c r="M167" s="8">
        <f t="shared" si="57"/>
        <v>0.02908575738255642</v>
      </c>
      <c r="N167" s="8">
        <f t="shared" si="51"/>
        <v>0.034139773776227324</v>
      </c>
      <c r="O167" s="8">
        <f t="shared" si="55"/>
        <v>0.2311604395086704</v>
      </c>
      <c r="P167" s="8">
        <f t="shared" si="58"/>
        <v>0.40355077560581337</v>
      </c>
    </row>
    <row r="168" spans="1:16" ht="12" customHeight="1">
      <c r="A168" s="10">
        <f t="shared" si="59"/>
        <v>37712</v>
      </c>
      <c r="B168" s="4">
        <v>0.1548</v>
      </c>
      <c r="C168" s="7" t="s">
        <v>35</v>
      </c>
      <c r="D168" s="5"/>
      <c r="E168" s="9"/>
      <c r="F168" s="9">
        <f t="shared" si="48"/>
        <v>33289.44104325145</v>
      </c>
      <c r="G168" s="8">
        <f t="shared" si="60"/>
        <v>0.18384440424740012</v>
      </c>
      <c r="H168" s="9"/>
      <c r="I168" s="4">
        <f t="shared" si="49"/>
        <v>0.15480000000000002</v>
      </c>
      <c r="J168" s="4">
        <f t="shared" si="50"/>
        <v>0.16876730600000012</v>
      </c>
      <c r="K168" s="4">
        <f t="shared" si="53"/>
        <v>0.15606575101212625</v>
      </c>
      <c r="L168" s="8">
        <f t="shared" si="54"/>
        <v>-0.027554161545310596</v>
      </c>
      <c r="M168" s="8">
        <f t="shared" si="57"/>
        <v>0.08458989434601609</v>
      </c>
      <c r="N168" s="8">
        <f t="shared" si="51"/>
        <v>0.10063407366475917</v>
      </c>
      <c r="O168" s="8">
        <f t="shared" si="55"/>
        <v>0.2170382880396089</v>
      </c>
      <c r="P168" s="8">
        <f t="shared" si="58"/>
        <v>0.4371599003992077</v>
      </c>
    </row>
    <row r="169" spans="1:16" ht="12" customHeight="1">
      <c r="A169" s="10">
        <f t="shared" si="59"/>
        <v>37742</v>
      </c>
      <c r="B169" s="4">
        <v>0.1959</v>
      </c>
      <c r="C169" s="7" t="s">
        <v>35</v>
      </c>
      <c r="D169" s="5"/>
      <c r="E169" s="9"/>
      <c r="F169" s="9">
        <f aca="true" t="shared" si="61" ref="F169:F199">(B169*F168)+F168</f>
        <v>39810.84254362441</v>
      </c>
      <c r="G169" s="8">
        <f t="shared" si="60"/>
        <v>0.41575952303946573</v>
      </c>
      <c r="H169" s="9"/>
      <c r="I169" s="4">
        <f aca="true" t="shared" si="62" ref="I169:I200">($F169-$F168)/$F168</f>
        <v>0.1959</v>
      </c>
      <c r="J169" s="4">
        <f t="shared" si="50"/>
        <v>0.4500765860000001</v>
      </c>
      <c r="K169" s="4">
        <f t="shared" si="53"/>
        <v>0.37860999315491023</v>
      </c>
      <c r="L169" s="8">
        <f t="shared" si="54"/>
        <v>0.20636505659481036</v>
      </c>
      <c r="M169" s="8">
        <f t="shared" si="57"/>
        <v>0.16047528884983153</v>
      </c>
      <c r="N169" s="8">
        <f t="shared" si="51"/>
        <v>0.19489021114769126</v>
      </c>
      <c r="O169" s="8">
        <f t="shared" si="55"/>
        <v>0.2707436805823098</v>
      </c>
      <c r="P169" s="8">
        <f t="shared" si="58"/>
        <v>0.4942642015047275</v>
      </c>
    </row>
    <row r="170" spans="1:16" ht="12" customHeight="1">
      <c r="A170" s="10">
        <f t="shared" si="59"/>
        <v>37773</v>
      </c>
      <c r="B170" s="4">
        <v>0.0604</v>
      </c>
      <c r="C170" s="7" t="s">
        <v>35</v>
      </c>
      <c r="D170" s="5"/>
      <c r="E170" s="9"/>
      <c r="F170" s="9">
        <f t="shared" si="61"/>
        <v>42215.417433259325</v>
      </c>
      <c r="G170" s="8">
        <f t="shared" si="60"/>
        <v>0.5012713982310497</v>
      </c>
      <c r="H170" s="9"/>
      <c r="I170" s="4">
        <f t="shared" si="62"/>
        <v>0.06040000000000009</v>
      </c>
      <c r="J170" s="4">
        <f t="shared" si="50"/>
        <v>0.4644392493280001</v>
      </c>
      <c r="K170" s="4">
        <f t="shared" si="53"/>
        <v>0.5012713982310496</v>
      </c>
      <c r="L170" s="8">
        <f t="shared" si="54"/>
        <v>0.22089513639612984</v>
      </c>
      <c r="M170" s="8">
        <f t="shared" si="57"/>
        <v>0.18719802649575867</v>
      </c>
      <c r="N170" s="8">
        <f t="shared" si="51"/>
        <v>0.08353318156557597</v>
      </c>
      <c r="O170" s="8">
        <f t="shared" si="55"/>
        <v>0.26684316735473185</v>
      </c>
      <c r="P170" s="8">
        <f t="shared" si="58"/>
        <v>0.4973438282839849</v>
      </c>
    </row>
    <row r="171" spans="1:16" ht="12" customHeight="1">
      <c r="A171" s="10">
        <f aca="true" t="shared" si="63" ref="A171:A200">A159+366</f>
        <v>37804</v>
      </c>
      <c r="B171" s="4">
        <v>0.1057</v>
      </c>
      <c r="C171" s="7" t="s">
        <v>35</v>
      </c>
      <c r="D171" s="5"/>
      <c r="E171" s="9"/>
      <c r="F171" s="9">
        <f t="shared" si="61"/>
        <v>46677.587055954835</v>
      </c>
      <c r="G171" s="8">
        <f t="shared" si="60"/>
        <v>0.6599557850240716</v>
      </c>
      <c r="H171" s="9"/>
      <c r="I171" s="4">
        <f t="shared" si="62"/>
        <v>0.10569999999999999</v>
      </c>
      <c r="J171" s="4">
        <f aca="true" t="shared" si="64" ref="J171:J200">($F171-$F168)/$F168</f>
        <v>0.4021739504520001</v>
      </c>
      <c r="K171" s="4">
        <f t="shared" si="53"/>
        <v>0.6388150706131618</v>
      </c>
      <c r="L171" s="8">
        <f t="shared" si="54"/>
        <v>0.5866198327670638</v>
      </c>
      <c r="M171" s="8">
        <f t="shared" si="57"/>
        <v>0.24266252032590657</v>
      </c>
      <c r="N171" s="8">
        <f t="shared" si="51"/>
        <v>0.13239781941660772</v>
      </c>
      <c r="O171" s="8">
        <f t="shared" si="55"/>
        <v>0.3312043397751786</v>
      </c>
      <c r="P171" s="8">
        <f t="shared" si="58"/>
        <v>0.5101974255289823</v>
      </c>
    </row>
    <row r="172" spans="1:16" ht="12" customHeight="1">
      <c r="A172" s="10">
        <f t="shared" si="63"/>
        <v>37835</v>
      </c>
      <c r="B172" s="4">
        <v>0.0882</v>
      </c>
      <c r="C172" s="7" t="s">
        <v>35</v>
      </c>
      <c r="D172" s="5"/>
      <c r="E172" s="9"/>
      <c r="F172" s="9">
        <f t="shared" si="61"/>
        <v>50794.55023429005</v>
      </c>
      <c r="G172" s="8">
        <f t="shared" si="60"/>
        <v>0.8063638852631947</v>
      </c>
      <c r="H172" s="9"/>
      <c r="I172" s="4">
        <f t="shared" si="62"/>
        <v>0.08819999999999999</v>
      </c>
      <c r="J172" s="4">
        <f t="shared" si="64"/>
        <v>0.27589739349600007</v>
      </c>
      <c r="K172" s="4">
        <f t="shared" si="53"/>
        <v>0.8501489364469785</v>
      </c>
      <c r="L172" s="8">
        <f t="shared" si="54"/>
        <v>0.7313902809008321</v>
      </c>
      <c r="M172" s="8">
        <f t="shared" si="57"/>
        <v>0.3103095060381786</v>
      </c>
      <c r="N172" s="8">
        <f aca="true" t="shared" si="65" ref="N172:N200">RATE(3,,-($F136),$F172)</f>
        <v>0.08549261636310897</v>
      </c>
      <c r="O172" s="8">
        <f t="shared" si="55"/>
        <v>0.3092773186100127</v>
      </c>
      <c r="P172" s="8">
        <f t="shared" si="58"/>
        <v>0.6222932501475179</v>
      </c>
    </row>
    <row r="173" spans="1:16" ht="12" customHeight="1">
      <c r="A173" s="10">
        <f t="shared" si="63"/>
        <v>37866</v>
      </c>
      <c r="B173" s="4">
        <v>0.0068</v>
      </c>
      <c r="C173" s="7" t="s">
        <v>35</v>
      </c>
      <c r="D173" s="5"/>
      <c r="E173" s="9"/>
      <c r="F173" s="9">
        <f t="shared" si="61"/>
        <v>51139.95317588322</v>
      </c>
      <c r="G173" s="8">
        <f t="shared" si="60"/>
        <v>0.8186471596829845</v>
      </c>
      <c r="H173" s="9"/>
      <c r="I173" s="4">
        <f t="shared" si="62"/>
        <v>0.006800000000000007</v>
      </c>
      <c r="J173" s="4">
        <f t="shared" si="64"/>
        <v>0.21140465463199998</v>
      </c>
      <c r="K173" s="4">
        <f t="shared" si="53"/>
        <v>0.7740285230617313</v>
      </c>
      <c r="L173" s="8">
        <f t="shared" si="54"/>
        <v>0.8249010529736475</v>
      </c>
      <c r="M173" s="8">
        <f t="shared" si="57"/>
        <v>0.35643633356040766</v>
      </c>
      <c r="N173" s="8">
        <f t="shared" si="65"/>
        <v>0.0675576383204515</v>
      </c>
      <c r="O173" s="8">
        <f t="shared" si="55"/>
        <v>0.3008103718517856</v>
      </c>
      <c r="P173" s="8">
        <f t="shared" si="58"/>
        <v>0.6276833070387956</v>
      </c>
    </row>
    <row r="174" spans="1:16" ht="12" customHeight="1">
      <c r="A174" s="10">
        <f t="shared" si="63"/>
        <v>37896</v>
      </c>
      <c r="B174" s="4">
        <v>0.1141</v>
      </c>
      <c r="C174" s="7" t="s">
        <v>35</v>
      </c>
      <c r="D174" s="5"/>
      <c r="E174" s="9"/>
      <c r="F174" s="9">
        <f t="shared" si="61"/>
        <v>56975.0218332515</v>
      </c>
      <c r="G174" s="8">
        <f t="shared" si="60"/>
        <v>1.026154800602813</v>
      </c>
      <c r="H174" s="9"/>
      <c r="I174" s="4">
        <f t="shared" si="62"/>
        <v>0.11410000000000001</v>
      </c>
      <c r="J174" s="4">
        <f t="shared" si="64"/>
        <v>0.220607692616</v>
      </c>
      <c r="K174" s="4">
        <f aca="true" t="shared" si="66" ref="K174:K200">($F174-$F168)/$F168</f>
        <v>0.7115043103074773</v>
      </c>
      <c r="L174" s="8">
        <f t="shared" si="54"/>
        <v>0.978611515856105</v>
      </c>
      <c r="M174" s="8">
        <f t="shared" si="57"/>
        <v>0.40584882381369836</v>
      </c>
      <c r="N174" s="8">
        <f t="shared" si="65"/>
        <v>0.14363694334134422</v>
      </c>
      <c r="O174" s="8">
        <f t="shared" si="55"/>
        <v>0.3234946827174786</v>
      </c>
      <c r="P174" s="8">
        <f t="shared" si="58"/>
        <v>0.6258254688644481</v>
      </c>
    </row>
    <row r="175" spans="1:16" ht="12" customHeight="1">
      <c r="A175" s="10">
        <f t="shared" si="63"/>
        <v>37927</v>
      </c>
      <c r="B175" s="4">
        <v>-0.0361</v>
      </c>
      <c r="C175" s="7" t="s">
        <v>35</v>
      </c>
      <c r="D175" s="5"/>
      <c r="E175" s="9"/>
      <c r="F175" s="9">
        <f t="shared" si="61"/>
        <v>54918.22354507112</v>
      </c>
      <c r="G175" s="8">
        <f t="shared" si="60"/>
        <v>0.9530106123010516</v>
      </c>
      <c r="H175" s="9"/>
      <c r="I175" s="4">
        <f t="shared" si="62"/>
        <v>-0.03609999999999995</v>
      </c>
      <c r="J175" s="4">
        <f t="shared" si="64"/>
        <v>0.08118338073200007</v>
      </c>
      <c r="K175" s="4">
        <f t="shared" si="66"/>
        <v>0.3794790573671524</v>
      </c>
      <c r="L175" s="8">
        <f t="shared" si="54"/>
        <v>0.901763613834272</v>
      </c>
      <c r="M175" s="8">
        <f t="shared" si="57"/>
        <v>0.32495680631070234</v>
      </c>
      <c r="N175" s="8">
        <f t="shared" si="65"/>
        <v>0.20240118480458327</v>
      </c>
      <c r="O175" s="8">
        <f t="shared" si="55"/>
        <v>0.25364337364041095</v>
      </c>
      <c r="P175" s="8">
        <f t="shared" si="58"/>
        <v>0.5372176905856639</v>
      </c>
    </row>
    <row r="176" spans="1:16" ht="12" customHeight="1">
      <c r="A176" s="10">
        <f t="shared" si="63"/>
        <v>37957</v>
      </c>
      <c r="B176" s="4">
        <v>0.0063</v>
      </c>
      <c r="C176" s="7" t="s">
        <v>35</v>
      </c>
      <c r="D176" s="5"/>
      <c r="E176" s="9"/>
      <c r="F176" s="9">
        <f t="shared" si="61"/>
        <v>55264.20835340507</v>
      </c>
      <c r="G176" s="13">
        <f t="shared" si="60"/>
        <v>0.965314579158548</v>
      </c>
      <c r="H176" s="9"/>
      <c r="I176" s="4">
        <f t="shared" si="62"/>
        <v>0.006299999999999957</v>
      </c>
      <c r="J176" s="4">
        <f t="shared" si="64"/>
        <v>0.08064644023700002</v>
      </c>
      <c r="K176" s="4">
        <f t="shared" si="66"/>
        <v>0.3091001277146032</v>
      </c>
      <c r="L176" s="8">
        <f t="shared" si="54"/>
        <v>0.965314579158548</v>
      </c>
      <c r="M176" s="8">
        <f t="shared" si="57"/>
        <v>0.30332571204348124</v>
      </c>
      <c r="N176" s="8">
        <f t="shared" si="65"/>
        <v>0.16710431504663723</v>
      </c>
      <c r="O176" s="8">
        <f t="shared" si="55"/>
        <v>0.2045010811703083</v>
      </c>
      <c r="P176" s="8">
        <f t="shared" si="58"/>
        <v>0.48996398912125333</v>
      </c>
    </row>
    <row r="177" spans="1:16" ht="12" customHeight="1">
      <c r="A177" s="10">
        <f t="shared" si="63"/>
        <v>37988</v>
      </c>
      <c r="B177" s="4">
        <v>0.1118</v>
      </c>
      <c r="C177" s="7" t="s">
        <v>35</v>
      </c>
      <c r="D177" s="5"/>
      <c r="E177" s="9"/>
      <c r="F177" s="9">
        <f t="shared" si="61"/>
        <v>61442.74684731576</v>
      </c>
      <c r="G177" s="8">
        <f aca="true" t="shared" si="67" ref="G177:G188">(+F177/F$176)-1</f>
        <v>0.11180000000000012</v>
      </c>
      <c r="H177" s="9"/>
      <c r="I177" s="4">
        <f t="shared" si="62"/>
        <v>0.11180000000000002</v>
      </c>
      <c r="J177" s="4">
        <f t="shared" si="64"/>
        <v>0.07841550332600003</v>
      </c>
      <c r="K177" s="4">
        <f t="shared" si="66"/>
        <v>0.31632225919607115</v>
      </c>
      <c r="L177" s="8">
        <f t="shared" si="54"/>
        <v>1.1572087561540862</v>
      </c>
      <c r="M177" s="8">
        <f t="shared" si="57"/>
        <v>0.4095964798949072</v>
      </c>
      <c r="N177" s="8">
        <f t="shared" si="65"/>
        <v>0.2390843190382026</v>
      </c>
      <c r="O177" s="8">
        <f t="shared" si="55"/>
        <v>0.2525201375717376</v>
      </c>
      <c r="P177" s="8">
        <f t="shared" si="58"/>
        <v>0.430951120714916</v>
      </c>
    </row>
    <row r="178" spans="1:16" ht="12" customHeight="1">
      <c r="A178" s="10">
        <f t="shared" si="63"/>
        <v>38019</v>
      </c>
      <c r="B178" s="4">
        <v>0.0168</v>
      </c>
      <c r="C178" s="7" t="s">
        <v>35</v>
      </c>
      <c r="D178" s="5"/>
      <c r="E178" s="9"/>
      <c r="F178" s="9">
        <f t="shared" si="61"/>
        <v>62474.98499435066</v>
      </c>
      <c r="G178" s="8">
        <f t="shared" si="67"/>
        <v>0.13047823999999997</v>
      </c>
      <c r="H178" s="9"/>
      <c r="I178" s="4">
        <f t="shared" si="62"/>
        <v>0.016800000000000027</v>
      </c>
      <c r="J178" s="4">
        <f t="shared" si="64"/>
        <v>0.137600252912</v>
      </c>
      <c r="K178" s="4">
        <f t="shared" si="66"/>
        <v>0.22995448736497448</v>
      </c>
      <c r="L178" s="8">
        <f t="shared" si="54"/>
        <v>1.2755989866764963</v>
      </c>
      <c r="M178" s="8">
        <f t="shared" si="57"/>
        <v>0.44401217913240265</v>
      </c>
      <c r="N178" s="8">
        <f t="shared" si="65"/>
        <v>0.3017453900185084</v>
      </c>
      <c r="O178" s="8">
        <f t="shared" si="55"/>
        <v>0.22439083759411518</v>
      </c>
      <c r="P178" s="8">
        <f t="shared" si="58"/>
        <v>0.43325897241647554</v>
      </c>
    </row>
    <row r="179" spans="1:16" ht="12" customHeight="1">
      <c r="A179" s="10">
        <f t="shared" si="63"/>
        <v>38047</v>
      </c>
      <c r="B179" s="4">
        <v>0.022</v>
      </c>
      <c r="C179" s="7" t="s">
        <v>35</v>
      </c>
      <c r="D179" s="5"/>
      <c r="E179" s="9"/>
      <c r="F179" s="9">
        <f t="shared" si="61"/>
        <v>63849.43466422638</v>
      </c>
      <c r="G179" s="8">
        <f t="shared" si="67"/>
        <v>0.15534876127999997</v>
      </c>
      <c r="H179" s="9"/>
      <c r="I179" s="4">
        <f t="shared" si="62"/>
        <v>0.02199999999999999</v>
      </c>
      <c r="J179" s="4">
        <f t="shared" si="64"/>
        <v>0.15534876128000005</v>
      </c>
      <c r="K179" s="4">
        <f t="shared" si="66"/>
        <v>0.24852352610945955</v>
      </c>
      <c r="L179" s="8">
        <f t="shared" si="54"/>
        <v>1.2149163470317894</v>
      </c>
      <c r="M179" s="8">
        <f t="shared" si="57"/>
        <v>0.43484553230446366</v>
      </c>
      <c r="N179" s="8">
        <f t="shared" si="65"/>
        <v>0.3286792556718405</v>
      </c>
      <c r="O179" s="8">
        <f t="shared" si="55"/>
        <v>0.2510473963836835</v>
      </c>
      <c r="P179" s="8">
        <f t="shared" si="58"/>
        <v>0.3845963655379367</v>
      </c>
    </row>
    <row r="180" spans="1:16" ht="12" customHeight="1">
      <c r="A180" s="10">
        <f t="shared" si="63"/>
        <v>38078</v>
      </c>
      <c r="B180" s="4">
        <v>-0.1022</v>
      </c>
      <c r="C180" s="7" t="s">
        <v>35</v>
      </c>
      <c r="D180" s="5"/>
      <c r="E180" s="9"/>
      <c r="F180" s="9">
        <f t="shared" si="61"/>
        <v>57324.022441542445</v>
      </c>
      <c r="G180" s="8">
        <f t="shared" si="67"/>
        <v>0.03727211787718421</v>
      </c>
      <c r="H180" s="9"/>
      <c r="I180" s="4">
        <f t="shared" si="62"/>
        <v>-0.10219999999999994</v>
      </c>
      <c r="J180" s="4">
        <f t="shared" si="64"/>
        <v>-0.06703353311999992</v>
      </c>
      <c r="K180" s="4">
        <f t="shared" si="66"/>
        <v>0.006125501966675223</v>
      </c>
      <c r="L180" s="8">
        <f aca="true" t="shared" si="68" ref="L180:L200">(F180-F168)/F168</f>
        <v>0.7219881333262389</v>
      </c>
      <c r="M180" s="8">
        <f t="shared" si="57"/>
        <v>0.2940402598533843</v>
      </c>
      <c r="N180" s="8">
        <f t="shared" si="65"/>
        <v>0.26528129313578797</v>
      </c>
      <c r="O180" s="8">
        <f t="shared" si="55"/>
        <v>0.23094813258941985</v>
      </c>
      <c r="P180" s="8">
        <f t="shared" si="58"/>
        <v>0.3045160414942387</v>
      </c>
    </row>
    <row r="181" spans="1:16" ht="12" customHeight="1">
      <c r="A181" s="10">
        <f t="shared" si="63"/>
        <v>38108</v>
      </c>
      <c r="B181" s="4">
        <v>0.0778</v>
      </c>
      <c r="C181" s="7" t="s">
        <v>35</v>
      </c>
      <c r="D181" s="5"/>
      <c r="E181" s="9"/>
      <c r="F181" s="9">
        <f t="shared" si="61"/>
        <v>61783.83138749444</v>
      </c>
      <c r="G181" s="8">
        <f t="shared" si="67"/>
        <v>0.11797188864802899</v>
      </c>
      <c r="H181" s="9"/>
      <c r="I181" s="4">
        <f t="shared" si="62"/>
        <v>0.07779999999999992</v>
      </c>
      <c r="J181" s="4">
        <f t="shared" si="64"/>
        <v>-0.011062885520000012</v>
      </c>
      <c r="K181" s="4">
        <f t="shared" si="66"/>
        <v>0.1250151115465115</v>
      </c>
      <c r="L181" s="8">
        <f t="shared" si="68"/>
        <v>0.5519347855999834</v>
      </c>
      <c r="M181" s="8">
        <f t="shared" si="57"/>
        <v>0.3682835581338728</v>
      </c>
      <c r="N181" s="8">
        <f t="shared" si="65"/>
        <v>0.2785422593759263</v>
      </c>
      <c r="O181" s="8">
        <f t="shared" si="55"/>
        <v>0.2755995853070315</v>
      </c>
      <c r="P181" s="8">
        <f t="shared" si="58"/>
        <v>0.3225772878195354</v>
      </c>
    </row>
    <row r="182" spans="1:16" ht="12" customHeight="1">
      <c r="A182" s="10">
        <f t="shared" si="63"/>
        <v>38139</v>
      </c>
      <c r="B182" s="4">
        <v>0.0389</v>
      </c>
      <c r="C182" s="7" t="s">
        <v>35</v>
      </c>
      <c r="D182" s="5"/>
      <c r="E182" s="9"/>
      <c r="F182" s="9">
        <f t="shared" si="61"/>
        <v>64187.222428467976</v>
      </c>
      <c r="G182" s="8">
        <f t="shared" si="67"/>
        <v>0.1614609951164372</v>
      </c>
      <c r="H182" s="9"/>
      <c r="I182" s="4">
        <f t="shared" si="62"/>
        <v>0.03889999999999998</v>
      </c>
      <c r="J182" s="4">
        <f t="shared" si="64"/>
        <v>0.0052903798759999805</v>
      </c>
      <c r="K182" s="4">
        <f t="shared" si="66"/>
        <v>0.16146099511643727</v>
      </c>
      <c r="L182" s="8">
        <f t="shared" si="68"/>
        <v>0.5204687370424581</v>
      </c>
      <c r="M182" s="8">
        <f t="shared" si="57"/>
        <v>0.3624730772003323</v>
      </c>
      <c r="N182" s="8">
        <f t="shared" si="65"/>
        <v>0.28926227686767414</v>
      </c>
      <c r="O182" s="8">
        <f t="shared" si="55"/>
        <v>0.1793047161334369</v>
      </c>
      <c r="P182" s="8">
        <f t="shared" si="58"/>
        <v>0.31393469862460194</v>
      </c>
    </row>
    <row r="183" spans="1:16" ht="12" customHeight="1">
      <c r="A183" s="10">
        <f t="shared" si="63"/>
        <v>38170</v>
      </c>
      <c r="B183" s="4">
        <v>-0.1016</v>
      </c>
      <c r="C183" s="7" t="s">
        <v>35</v>
      </c>
      <c r="D183" s="5"/>
      <c r="E183" s="9"/>
      <c r="F183" s="9">
        <f t="shared" si="61"/>
        <v>57665.80062973563</v>
      </c>
      <c r="G183" s="8">
        <f t="shared" si="67"/>
        <v>0.043456558012607394</v>
      </c>
      <c r="H183" s="9"/>
      <c r="I183" s="4">
        <f t="shared" si="62"/>
        <v>-0.10159999999999994</v>
      </c>
      <c r="J183" s="4">
        <f t="shared" si="64"/>
        <v>0.0059622157279999735</v>
      </c>
      <c r="K183" s="4">
        <f t="shared" si="66"/>
        <v>-0.06147098577747142</v>
      </c>
      <c r="L183" s="8">
        <f t="shared" si="68"/>
        <v>0.23540663232246045</v>
      </c>
      <c r="M183" s="8">
        <f t="shared" si="57"/>
        <v>0.4000430937563256</v>
      </c>
      <c r="N183" s="8">
        <f t="shared" si="65"/>
        <v>0.24023916821440772</v>
      </c>
      <c r="O183" s="8">
        <f t="shared" si="55"/>
        <v>0.15731544867222094</v>
      </c>
      <c r="P183" s="8">
        <f t="shared" si="58"/>
        <v>0.31146820325468616</v>
      </c>
    </row>
    <row r="184" spans="1:16" ht="12" customHeight="1">
      <c r="A184" s="10">
        <f t="shared" si="63"/>
        <v>38201</v>
      </c>
      <c r="B184" s="4">
        <v>-0.1012</v>
      </c>
      <c r="C184" s="7" t="s">
        <v>35</v>
      </c>
      <c r="D184" s="5">
        <v>19</v>
      </c>
      <c r="E184" s="8">
        <f>(+F184-F165)/F165</f>
        <v>0.8197131830380888</v>
      </c>
      <c r="F184" s="9">
        <f t="shared" si="61"/>
        <v>51830.02160600639</v>
      </c>
      <c r="G184" s="8">
        <f t="shared" si="67"/>
        <v>-0.06214124565826851</v>
      </c>
      <c r="H184" s="9"/>
      <c r="I184" s="4">
        <f t="shared" si="62"/>
        <v>-0.10119999999999994</v>
      </c>
      <c r="J184" s="4">
        <f t="shared" si="64"/>
        <v>-0.1611070333119999</v>
      </c>
      <c r="K184" s="4">
        <f t="shared" si="66"/>
        <v>-0.17038761016600243</v>
      </c>
      <c r="L184" s="8">
        <f t="shared" si="68"/>
        <v>0.020385481649905824</v>
      </c>
      <c r="M184" s="8">
        <f t="shared" si="57"/>
        <v>0.3291672226249853</v>
      </c>
      <c r="N184" s="8">
        <f t="shared" si="65"/>
        <v>0.20550963201835418</v>
      </c>
      <c r="O184" s="8">
        <f aca="true" t="shared" si="69" ref="O184:O200">RATE(4,,-($F136),$F184)</f>
        <v>0.0688363688483105</v>
      </c>
      <c r="P184" s="8">
        <f t="shared" si="58"/>
        <v>0.24559876701207395</v>
      </c>
    </row>
    <row r="185" spans="1:16" ht="12" customHeight="1">
      <c r="A185" s="10">
        <f t="shared" si="63"/>
        <v>38232</v>
      </c>
      <c r="B185" s="4">
        <v>0.1318</v>
      </c>
      <c r="C185" s="7" t="s">
        <v>36</v>
      </c>
      <c r="D185" s="5"/>
      <c r="E185" s="9"/>
      <c r="F185" s="9">
        <f t="shared" si="61"/>
        <v>58661.21845367803</v>
      </c>
      <c r="G185" s="8">
        <f t="shared" si="67"/>
        <v>0.06146853816397169</v>
      </c>
      <c r="H185" s="9"/>
      <c r="I185" s="4">
        <f t="shared" si="62"/>
        <v>0.1318</v>
      </c>
      <c r="J185" s="4">
        <f t="shared" si="64"/>
        <v>-0.08609196294399987</v>
      </c>
      <c r="K185" s="4">
        <f t="shared" si="66"/>
        <v>-0.08125704225624417</v>
      </c>
      <c r="L185" s="8">
        <f t="shared" si="68"/>
        <v>0.14707219719046824</v>
      </c>
      <c r="M185" s="8">
        <f t="shared" si="57"/>
        <v>0.446821779104006</v>
      </c>
      <c r="N185" s="8">
        <f t="shared" si="65"/>
        <v>0.2827140763861088</v>
      </c>
      <c r="O185" s="8">
        <f t="shared" si="69"/>
        <v>0.08690400126782176</v>
      </c>
      <c r="P185" s="8">
        <f t="shared" si="58"/>
        <v>0.26849670523590496</v>
      </c>
    </row>
    <row r="186" spans="1:16" ht="12" customHeight="1">
      <c r="A186" s="10">
        <f t="shared" si="63"/>
        <v>38262</v>
      </c>
      <c r="B186" s="4">
        <v>0.0009</v>
      </c>
      <c r="C186" s="7" t="s">
        <v>36</v>
      </c>
      <c r="D186" s="5"/>
      <c r="E186" s="9"/>
      <c r="F186" s="9">
        <f t="shared" si="61"/>
        <v>58714.01355028634</v>
      </c>
      <c r="G186" s="8">
        <f t="shared" si="67"/>
        <v>0.06242385984831933</v>
      </c>
      <c r="H186" s="9"/>
      <c r="I186" s="4">
        <f t="shared" si="62"/>
        <v>0.0008999999999999634</v>
      </c>
      <c r="J186" s="4">
        <f t="shared" si="64"/>
        <v>0.018177375656000038</v>
      </c>
      <c r="K186" s="4">
        <f t="shared" si="66"/>
        <v>0.024247968819029977</v>
      </c>
      <c r="L186" s="8">
        <f t="shared" si="68"/>
        <v>0.03052200176639405</v>
      </c>
      <c r="M186" s="8">
        <f t="shared" si="57"/>
        <v>0.4279365182101312</v>
      </c>
      <c r="N186" s="8">
        <f t="shared" si="65"/>
        <v>0.26758815054910023</v>
      </c>
      <c r="O186" s="8">
        <f t="shared" si="69"/>
        <v>0.11424437205625214</v>
      </c>
      <c r="P186" s="8">
        <f t="shared" si="58"/>
        <v>0.25889414690540846</v>
      </c>
    </row>
    <row r="187" spans="1:16" ht="12" customHeight="1">
      <c r="A187" s="10">
        <f t="shared" si="63"/>
        <v>38293</v>
      </c>
      <c r="B187" s="4">
        <v>0.0968</v>
      </c>
      <c r="C187" s="7" t="s">
        <v>36</v>
      </c>
      <c r="D187" s="5"/>
      <c r="E187" s="9"/>
      <c r="F187" s="9">
        <f t="shared" si="61"/>
        <v>64397.53006195406</v>
      </c>
      <c r="G187" s="8">
        <f t="shared" si="67"/>
        <v>0.16526648948163647</v>
      </c>
      <c r="H187" s="9"/>
      <c r="I187" s="4">
        <f t="shared" si="62"/>
        <v>0.09679999999999997</v>
      </c>
      <c r="J187" s="4">
        <f t="shared" si="64"/>
        <v>0.24247546241599993</v>
      </c>
      <c r="K187" s="4">
        <f t="shared" si="66"/>
        <v>0.04230392670320294</v>
      </c>
      <c r="L187" s="8">
        <f t="shared" si="68"/>
        <v>0.17260766836537078</v>
      </c>
      <c r="M187" s="8">
        <f t="shared" si="57"/>
        <v>0.49332601832296047</v>
      </c>
      <c r="N187" s="8">
        <f t="shared" si="65"/>
        <v>0.2720925923308293</v>
      </c>
      <c r="O187" s="8">
        <f t="shared" si="69"/>
        <v>0.19488257852264657</v>
      </c>
      <c r="P187" s="8">
        <f t="shared" si="58"/>
        <v>0.23700015363803473</v>
      </c>
    </row>
    <row r="188" spans="1:16" ht="12" customHeight="1">
      <c r="A188" s="10">
        <f t="shared" si="63"/>
        <v>38323</v>
      </c>
      <c r="B188" s="4">
        <v>-0.0342</v>
      </c>
      <c r="C188" s="7" t="s">
        <v>36</v>
      </c>
      <c r="D188" s="5"/>
      <c r="E188" s="9"/>
      <c r="F188" s="9">
        <f t="shared" si="61"/>
        <v>62195.134533835226</v>
      </c>
      <c r="G188" s="13">
        <f t="shared" si="67"/>
        <v>0.1254143755413646</v>
      </c>
      <c r="H188" s="9"/>
      <c r="I188" s="4">
        <f t="shared" si="62"/>
        <v>-0.03420000000000005</v>
      </c>
      <c r="J188" s="4">
        <f t="shared" si="64"/>
        <v>0.06024280049599988</v>
      </c>
      <c r="K188" s="4">
        <f t="shared" si="66"/>
        <v>-0.031035583395944394</v>
      </c>
      <c r="L188" s="8">
        <f t="shared" si="68"/>
        <v>0.1254143755413645</v>
      </c>
      <c r="M188" s="8">
        <f t="shared" si="57"/>
        <v>0.4872098977098213</v>
      </c>
      <c r="N188" s="8">
        <f t="shared" si="65"/>
        <v>0.2410981498286204</v>
      </c>
      <c r="O188" s="8">
        <f t="shared" si="69"/>
        <v>0.15653923518757087</v>
      </c>
      <c r="P188" s="8">
        <f t="shared" si="58"/>
        <v>0.18825116016490115</v>
      </c>
    </row>
    <row r="189" spans="1:16" ht="12" customHeight="1">
      <c r="A189" s="10">
        <f t="shared" si="63"/>
        <v>38354</v>
      </c>
      <c r="B189" s="4">
        <v>0.0406</v>
      </c>
      <c r="C189" s="7" t="s">
        <v>36</v>
      </c>
      <c r="D189" s="5"/>
      <c r="E189" s="9"/>
      <c r="F189" s="9">
        <f t="shared" si="61"/>
        <v>64720.25699590894</v>
      </c>
      <c r="G189" s="8">
        <f aca="true" t="shared" si="70" ref="G189:G200">(+F189/F$188)-1</f>
        <v>0.04059999999999997</v>
      </c>
      <c r="H189" s="9"/>
      <c r="I189" s="4">
        <f t="shared" si="62"/>
        <v>0.04060000000000003</v>
      </c>
      <c r="J189" s="4">
        <f t="shared" si="64"/>
        <v>0.10229659126399995</v>
      </c>
      <c r="K189" s="4">
        <f t="shared" si="66"/>
        <v>0.122333450487734</v>
      </c>
      <c r="L189" s="8">
        <f t="shared" si="68"/>
        <v>0.05334250691522209</v>
      </c>
      <c r="M189" s="8">
        <f t="shared" si="57"/>
        <v>0.5074082655826233</v>
      </c>
      <c r="N189" s="8">
        <f t="shared" si="65"/>
        <v>0.27914489252457014</v>
      </c>
      <c r="O189" s="8">
        <f t="shared" si="69"/>
        <v>0.18978379152962077</v>
      </c>
      <c r="P189" s="8">
        <f t="shared" si="58"/>
        <v>0.20987832293854977</v>
      </c>
    </row>
    <row r="190" spans="1:16" ht="12" customHeight="1">
      <c r="A190" s="10">
        <f t="shared" si="63"/>
        <v>38385</v>
      </c>
      <c r="B190" s="4">
        <v>0.2774</v>
      </c>
      <c r="C190" s="7" t="s">
        <v>36</v>
      </c>
      <c r="D190" s="5"/>
      <c r="E190" s="9"/>
      <c r="F190" s="9">
        <f t="shared" si="61"/>
        <v>82673.65628657407</v>
      </c>
      <c r="G190" s="8">
        <f t="shared" si="70"/>
        <v>0.32926243999999993</v>
      </c>
      <c r="H190" s="9"/>
      <c r="I190" s="4">
        <f t="shared" si="62"/>
        <v>0.2773999999999999</v>
      </c>
      <c r="J190" s="4">
        <f t="shared" si="64"/>
        <v>0.2838016645519999</v>
      </c>
      <c r="K190" s="4">
        <f t="shared" si="66"/>
        <v>0.5950920668146765</v>
      </c>
      <c r="L190" s="8">
        <f t="shared" si="68"/>
        <v>0.32330814155537424</v>
      </c>
      <c r="M190" s="8">
        <f t="shared" si="57"/>
        <v>0.73531514889483</v>
      </c>
      <c r="N190" s="8">
        <f t="shared" si="65"/>
        <v>0.4026012844799837</v>
      </c>
      <c r="O190" s="8">
        <f t="shared" si="69"/>
        <v>0.3071029125654715</v>
      </c>
      <c r="P190" s="8">
        <f t="shared" si="58"/>
        <v>0.24356432231251068</v>
      </c>
    </row>
    <row r="191" spans="1:16" ht="12" customHeight="1">
      <c r="A191" s="10">
        <f t="shared" si="63"/>
        <v>38413</v>
      </c>
      <c r="B191" s="4">
        <v>-0.0544</v>
      </c>
      <c r="C191" s="7" t="s">
        <v>36</v>
      </c>
      <c r="D191" s="5"/>
      <c r="E191" s="9"/>
      <c r="F191" s="9">
        <f t="shared" si="61"/>
        <v>78176.20938458444</v>
      </c>
      <c r="G191" s="8">
        <f t="shared" si="70"/>
        <v>0.2569505632639999</v>
      </c>
      <c r="H191" s="9"/>
      <c r="I191" s="4">
        <f t="shared" si="62"/>
        <v>-0.054400000000000066</v>
      </c>
      <c r="J191" s="4">
        <f t="shared" si="64"/>
        <v>0.25695056326399984</v>
      </c>
      <c r="K191" s="4">
        <f t="shared" si="66"/>
        <v>0.3326727852800477</v>
      </c>
      <c r="L191" s="8">
        <f t="shared" si="68"/>
        <v>0.22438373645280021</v>
      </c>
      <c r="M191" s="8">
        <f t="shared" si="57"/>
        <v>0.6467870393311784</v>
      </c>
      <c r="N191" s="8">
        <f t="shared" si="65"/>
        <v>0.3609514018126036</v>
      </c>
      <c r="O191" s="8">
        <f t="shared" si="69"/>
        <v>0.3018007096395017</v>
      </c>
      <c r="P191" s="8">
        <f t="shared" si="58"/>
        <v>0.24566861145583868</v>
      </c>
    </row>
    <row r="192" spans="1:16" ht="12" customHeight="1">
      <c r="A192" s="10">
        <f t="shared" si="63"/>
        <v>38444</v>
      </c>
      <c r="B192" s="4">
        <v>-0.087</v>
      </c>
      <c r="C192" s="7" t="s">
        <v>36</v>
      </c>
      <c r="D192" s="5"/>
      <c r="E192" s="9"/>
      <c r="F192" s="9">
        <f t="shared" si="61"/>
        <v>71374.8791681256</v>
      </c>
      <c r="G192" s="8">
        <f t="shared" si="70"/>
        <v>0.1475958642600319</v>
      </c>
      <c r="H192" s="9"/>
      <c r="I192" s="4">
        <f t="shared" si="62"/>
        <v>-0.08699999999999991</v>
      </c>
      <c r="J192" s="4">
        <f t="shared" si="64"/>
        <v>0.10282131871999994</v>
      </c>
      <c r="K192" s="4">
        <f t="shared" si="66"/>
        <v>0.2156361803983252</v>
      </c>
      <c r="L192" s="8">
        <f t="shared" si="68"/>
        <v>0.2451128885959085</v>
      </c>
      <c r="M192" s="8">
        <f aca="true" t="shared" si="71" ref="M192:M200">RATE(2,,-($F168),$F192)</f>
        <v>0.4642641902381243</v>
      </c>
      <c r="N192" s="8">
        <f t="shared" si="65"/>
        <v>0.2775211584324068</v>
      </c>
      <c r="O192" s="8">
        <f t="shared" si="69"/>
        <v>0.2602087697619811</v>
      </c>
      <c r="P192" s="8">
        <f t="shared" si="58"/>
        <v>0.23376813337719882</v>
      </c>
    </row>
    <row r="193" spans="1:16" ht="12" customHeight="1">
      <c r="A193" s="10">
        <f t="shared" si="63"/>
        <v>38474</v>
      </c>
      <c r="B193" s="4">
        <v>0.028</v>
      </c>
      <c r="C193" s="7" t="s">
        <v>36</v>
      </c>
      <c r="D193" s="5"/>
      <c r="E193" s="9"/>
      <c r="F193" s="9">
        <f t="shared" si="61"/>
        <v>73373.37578483312</v>
      </c>
      <c r="G193" s="8">
        <f t="shared" si="70"/>
        <v>0.17972854845931296</v>
      </c>
      <c r="H193" s="9"/>
      <c r="I193" s="4">
        <f t="shared" si="62"/>
        <v>0.028000000000000018</v>
      </c>
      <c r="J193" s="4">
        <f t="shared" si="64"/>
        <v>-0.11249388159999996</v>
      </c>
      <c r="K193" s="4">
        <f t="shared" si="66"/>
        <v>0.13938183210200433</v>
      </c>
      <c r="L193" s="8">
        <f t="shared" si="68"/>
        <v>0.1875821576142086</v>
      </c>
      <c r="M193" s="8">
        <f t="shared" si="71"/>
        <v>0.35758979856139417</v>
      </c>
      <c r="N193" s="8">
        <f t="shared" si="65"/>
        <v>0.30518465824733676</v>
      </c>
      <c r="O193" s="8">
        <f t="shared" si="69"/>
        <v>0.25516907770419983</v>
      </c>
      <c r="P193" s="8">
        <f t="shared" si="58"/>
        <v>0.2574890973118556</v>
      </c>
    </row>
    <row r="194" spans="1:16" ht="12" customHeight="1">
      <c r="A194" s="10">
        <f t="shared" si="63"/>
        <v>38505</v>
      </c>
      <c r="B194" s="4">
        <v>0.09</v>
      </c>
      <c r="C194" s="7" t="s">
        <v>36</v>
      </c>
      <c r="D194" s="5"/>
      <c r="E194" s="9"/>
      <c r="F194" s="9">
        <f t="shared" si="61"/>
        <v>79976.97960546809</v>
      </c>
      <c r="G194" s="8">
        <f t="shared" si="70"/>
        <v>0.28590411782065095</v>
      </c>
      <c r="H194" s="9"/>
      <c r="I194" s="4">
        <f t="shared" si="62"/>
        <v>0.08999999999999996</v>
      </c>
      <c r="J194" s="4">
        <f t="shared" si="64"/>
        <v>0.023034760000000078</v>
      </c>
      <c r="K194" s="4">
        <f t="shared" si="66"/>
        <v>0.285904117820651</v>
      </c>
      <c r="L194" s="8">
        <f t="shared" si="68"/>
        <v>0.24599533333283988</v>
      </c>
      <c r="M194" s="8">
        <f t="shared" si="71"/>
        <v>0.37640726198076263</v>
      </c>
      <c r="N194" s="8">
        <f t="shared" si="65"/>
        <v>0.32248500990172013</v>
      </c>
      <c r="O194" s="8">
        <f t="shared" si="69"/>
        <v>0.27830668662799846</v>
      </c>
      <c r="P194" s="8">
        <f t="shared" si="58"/>
        <v>0.19235097565754222</v>
      </c>
    </row>
    <row r="195" spans="1:16" ht="12" customHeight="1">
      <c r="A195" s="10">
        <f t="shared" si="63"/>
        <v>38536</v>
      </c>
      <c r="B195" s="4">
        <v>0.0902</v>
      </c>
      <c r="C195" s="7" t="s">
        <v>36</v>
      </c>
      <c r="D195" s="5"/>
      <c r="E195" s="9"/>
      <c r="F195" s="9">
        <f t="shared" si="61"/>
        <v>87190.90316588132</v>
      </c>
      <c r="G195" s="8">
        <f t="shared" si="70"/>
        <v>0.40189266924807376</v>
      </c>
      <c r="H195" s="9"/>
      <c r="I195" s="4">
        <f t="shared" si="62"/>
        <v>0.09020000000000006</v>
      </c>
      <c r="J195" s="4">
        <f t="shared" si="64"/>
        <v>0.22159090400000003</v>
      </c>
      <c r="K195" s="4">
        <f t="shared" si="66"/>
        <v>0.3471964916856369</v>
      </c>
      <c r="L195" s="8">
        <f t="shared" si="68"/>
        <v>0.5120036869985107</v>
      </c>
      <c r="M195" s="8">
        <f t="shared" si="71"/>
        <v>0.3667257892539528</v>
      </c>
      <c r="N195" s="8">
        <f t="shared" si="65"/>
        <v>0.43641043832803333</v>
      </c>
      <c r="O195" s="8">
        <f t="shared" si="69"/>
        <v>0.30321867461669744</v>
      </c>
      <c r="P195" s="8">
        <f t="shared" si="58"/>
        <v>0.22087716364035337</v>
      </c>
    </row>
    <row r="196" spans="1:16" ht="12" customHeight="1">
      <c r="A196" s="10">
        <f t="shared" si="63"/>
        <v>38567</v>
      </c>
      <c r="B196" s="4">
        <v>0.0792</v>
      </c>
      <c r="C196" s="7" t="s">
        <v>36</v>
      </c>
      <c r="D196" s="5"/>
      <c r="E196" s="9"/>
      <c r="F196" s="9">
        <f t="shared" si="61"/>
        <v>94096.42269661912</v>
      </c>
      <c r="G196" s="8">
        <f t="shared" si="70"/>
        <v>0.5129225686525212</v>
      </c>
      <c r="H196" s="9"/>
      <c r="I196" s="4">
        <f t="shared" si="62"/>
        <v>0.07920000000000002</v>
      </c>
      <c r="J196" s="4">
        <f t="shared" si="64"/>
        <v>0.2824327856</v>
      </c>
      <c r="K196" s="4">
        <f t="shared" si="66"/>
        <v>0.1381669436567555</v>
      </c>
      <c r="L196" s="8">
        <f t="shared" si="68"/>
        <v>0.8154810625375976</v>
      </c>
      <c r="M196" s="8">
        <f t="shared" si="71"/>
        <v>0.3610622757324732</v>
      </c>
      <c r="N196" s="8">
        <f t="shared" si="65"/>
        <v>0.47474519456548364</v>
      </c>
      <c r="O196" s="8">
        <f t="shared" si="69"/>
        <v>0.3354448091190717</v>
      </c>
      <c r="P196" s="8">
        <f>RATE(5,,-($F136),$F196)</f>
        <v>0.1883033541248169</v>
      </c>
    </row>
    <row r="197" spans="1:16" ht="12" customHeight="1">
      <c r="A197" s="10">
        <f t="shared" si="63"/>
        <v>38598</v>
      </c>
      <c r="B197" s="4">
        <v>0.0908</v>
      </c>
      <c r="C197" s="7" t="s">
        <v>36</v>
      </c>
      <c r="D197" s="5"/>
      <c r="E197" s="9"/>
      <c r="F197" s="9">
        <f t="shared" si="61"/>
        <v>102640.37787747214</v>
      </c>
      <c r="G197" s="8">
        <f t="shared" si="70"/>
        <v>0.6502959378861703</v>
      </c>
      <c r="H197" s="9"/>
      <c r="I197" s="4">
        <f t="shared" si="62"/>
        <v>0.09080000000000008</v>
      </c>
      <c r="J197" s="4">
        <f t="shared" si="64"/>
        <v>0.2833740206720002</v>
      </c>
      <c r="K197" s="4">
        <f t="shared" si="66"/>
        <v>0.31293623322841485</v>
      </c>
      <c r="L197" s="8">
        <f t="shared" si="68"/>
        <v>0.7497143868316059</v>
      </c>
      <c r="M197" s="8">
        <f t="shared" si="71"/>
        <v>0.4167034714994889</v>
      </c>
      <c r="N197" s="8">
        <f t="shared" si="65"/>
        <v>0.5414605435563427</v>
      </c>
      <c r="O197" s="8">
        <f t="shared" si="69"/>
        <v>0.38624242563260475</v>
      </c>
      <c r="P197" s="8">
        <f>RATE(5,,-($F137),$F197)</f>
        <v>0.1954911971503044</v>
      </c>
    </row>
    <row r="198" spans="1:16" ht="12" customHeight="1">
      <c r="A198" s="10">
        <f t="shared" si="63"/>
        <v>38628</v>
      </c>
      <c r="B198" s="4">
        <v>-0.1411</v>
      </c>
      <c r="C198" s="7" t="s">
        <v>36</v>
      </c>
      <c r="D198" s="5"/>
      <c r="E198" s="9"/>
      <c r="F198" s="9">
        <f t="shared" si="61"/>
        <v>88157.82055896083</v>
      </c>
      <c r="G198" s="8">
        <f t="shared" si="70"/>
        <v>0.41743918105043165</v>
      </c>
      <c r="H198" s="9"/>
      <c r="I198" s="4">
        <f t="shared" si="62"/>
        <v>-0.14109999999999998</v>
      </c>
      <c r="J198" s="4">
        <f t="shared" si="64"/>
        <v>0.011089659104000109</v>
      </c>
      <c r="K198" s="4">
        <f t="shared" si="66"/>
        <v>0.23513793068990735</v>
      </c>
      <c r="L198" s="8">
        <f t="shared" si="68"/>
        <v>0.5014783563289703</v>
      </c>
      <c r="M198" s="8">
        <f t="shared" si="71"/>
        <v>0.24390774632729267</v>
      </c>
      <c r="N198" s="8">
        <f t="shared" si="65"/>
        <v>0.45204126653232163</v>
      </c>
      <c r="O198" s="8">
        <f t="shared" si="69"/>
        <v>0.3224016946854587</v>
      </c>
      <c r="P198" s="8">
        <f>RATE(5,,-($F138),$F198)</f>
        <v>0.18273697652686074</v>
      </c>
    </row>
    <row r="199" spans="1:16" ht="12" customHeight="1">
      <c r="A199" s="10">
        <f t="shared" si="63"/>
        <v>38659</v>
      </c>
      <c r="B199" s="4">
        <v>0.0205</v>
      </c>
      <c r="C199" s="7" t="s">
        <v>36</v>
      </c>
      <c r="D199" s="5"/>
      <c r="E199" s="9"/>
      <c r="F199" s="9">
        <f t="shared" si="61"/>
        <v>89965.05588041952</v>
      </c>
      <c r="G199" s="8">
        <f t="shared" si="70"/>
        <v>0.44649668426196554</v>
      </c>
      <c r="H199" s="9"/>
      <c r="I199" s="4">
        <f t="shared" si="62"/>
        <v>0.02049999999999993</v>
      </c>
      <c r="J199" s="4">
        <f t="shared" si="64"/>
        <v>-0.043905673539999975</v>
      </c>
      <c r="K199" s="4">
        <f t="shared" si="66"/>
        <v>0.22612671037845364</v>
      </c>
      <c r="L199" s="8">
        <f t="shared" si="68"/>
        <v>0.3970264976602062</v>
      </c>
      <c r="M199" s="8">
        <f t="shared" si="71"/>
        <v>0.27990780295533657</v>
      </c>
      <c r="N199" s="8">
        <f t="shared" si="65"/>
        <v>0.46051033926054863</v>
      </c>
      <c r="O199" s="8">
        <f t="shared" si="69"/>
        <v>0.30223751864857307</v>
      </c>
      <c r="P199" s="8">
        <f>RATE(5,,-($F139),$F199)</f>
        <v>0.23282408967525428</v>
      </c>
    </row>
    <row r="200" spans="1:16" ht="12" customHeight="1">
      <c r="A200" s="10">
        <f t="shared" si="63"/>
        <v>38689</v>
      </c>
      <c r="B200" s="4">
        <v>0.0099</v>
      </c>
      <c r="C200" s="7" t="s">
        <v>36</v>
      </c>
      <c r="D200" s="5">
        <v>16</v>
      </c>
      <c r="E200" s="8">
        <f>(+F200-F184)/F184</f>
        <v>0.7529550863523288</v>
      </c>
      <c r="F200" s="9">
        <v>90855.7</v>
      </c>
      <c r="G200" s="13">
        <f t="shared" si="70"/>
        <v>0.4608168417189118</v>
      </c>
      <c r="H200" s="9"/>
      <c r="I200" s="4">
        <f t="shared" si="62"/>
        <v>0.009899889583399065</v>
      </c>
      <c r="J200" s="4">
        <f t="shared" si="64"/>
        <v>-0.11481522302597336</v>
      </c>
      <c r="K200" s="4">
        <f t="shared" si="66"/>
        <v>0.13602314626280432</v>
      </c>
      <c r="L200" s="8">
        <f t="shared" si="68"/>
        <v>0.4608168417189118</v>
      </c>
      <c r="M200" s="8">
        <f t="shared" si="71"/>
        <v>0.282195099703386</v>
      </c>
      <c r="N200" s="8">
        <f t="shared" si="65"/>
        <v>0.4783596498493031</v>
      </c>
      <c r="O200" s="8">
        <f t="shared" si="69"/>
        <v>0.2927172317637568</v>
      </c>
      <c r="P200" s="8">
        <f>RATE(5,,-($F140),$F200)</f>
        <v>0.2118460453752239</v>
      </c>
    </row>
    <row r="201" spans="1:16" ht="12" customHeight="1">
      <c r="A201" s="2" t="s">
        <v>0</v>
      </c>
      <c r="B201" s="2" t="s">
        <v>0</v>
      </c>
      <c r="C201" s="2" t="s">
        <v>0</v>
      </c>
      <c r="D201" s="2" t="s">
        <v>0</v>
      </c>
      <c r="E201" s="2" t="s">
        <v>0</v>
      </c>
      <c r="F201" s="2" t="s">
        <v>0</v>
      </c>
      <c r="G201" s="2" t="s">
        <v>0</v>
      </c>
      <c r="H201" s="2" t="s">
        <v>0</v>
      </c>
      <c r="I201" s="2" t="s">
        <v>0</v>
      </c>
      <c r="J201" s="2" t="s">
        <v>0</v>
      </c>
      <c r="K201" s="2" t="s">
        <v>0</v>
      </c>
      <c r="L201" s="2" t="s">
        <v>0</v>
      </c>
      <c r="M201" s="2" t="s">
        <v>0</v>
      </c>
      <c r="N201" s="2" t="s">
        <v>0</v>
      </c>
      <c r="O201" s="2" t="s">
        <v>0</v>
      </c>
      <c r="P201" s="2" t="s">
        <v>0</v>
      </c>
    </row>
    <row r="202" spans="1:16" ht="12" customHeight="1">
      <c r="A202" s="14"/>
      <c r="B202" s="14"/>
      <c r="C202" s="7" t="s">
        <v>37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2" customHeight="1">
      <c r="A203" s="10"/>
      <c r="B203" s="4"/>
      <c r="C203" s="17" t="s">
        <v>38</v>
      </c>
      <c r="D203" s="18"/>
      <c r="E203" s="19"/>
      <c r="F203" s="19">
        <v>0.326</v>
      </c>
      <c r="G203" s="8"/>
      <c r="H203" s="9"/>
      <c r="I203" s="4"/>
      <c r="J203" s="4"/>
      <c r="K203" s="4"/>
      <c r="L203" s="8"/>
      <c r="M203" s="8"/>
      <c r="N203" s="8"/>
      <c r="O203" s="8"/>
      <c r="P203" s="8"/>
    </row>
    <row r="204" spans="1:16" ht="12" customHeight="1">
      <c r="A204" s="10"/>
      <c r="B204" s="4"/>
      <c r="C204" s="7" t="s">
        <v>39</v>
      </c>
      <c r="D204" s="5"/>
      <c r="E204" s="5"/>
      <c r="F204" s="6" t="s">
        <v>40</v>
      </c>
      <c r="G204" s="8"/>
      <c r="H204" s="9"/>
      <c r="I204" s="4"/>
      <c r="J204" s="4"/>
      <c r="K204" s="4"/>
      <c r="L204" s="8"/>
      <c r="M204" s="8"/>
      <c r="N204" s="8"/>
      <c r="O204" s="8"/>
      <c r="P204" s="8"/>
    </row>
    <row r="205" spans="1:16" ht="12" customHeight="1">
      <c r="A205" s="10"/>
      <c r="B205" s="4"/>
      <c r="C205" s="7"/>
      <c r="D205" s="5"/>
      <c r="E205" s="5"/>
      <c r="F205" s="6"/>
      <c r="G205" s="8"/>
      <c r="H205" s="9"/>
      <c r="I205" s="4"/>
      <c r="J205" s="4"/>
      <c r="K205" s="4"/>
      <c r="L205" s="8"/>
      <c r="M205" s="8"/>
      <c r="N205" s="8"/>
      <c r="O205" s="8"/>
      <c r="P205" s="8"/>
    </row>
    <row r="206" spans="1:16" ht="12" customHeight="1">
      <c r="A206" s="10"/>
      <c r="B206" s="4"/>
      <c r="C206" s="7" t="s">
        <v>38</v>
      </c>
      <c r="D206" s="5"/>
      <c r="E206" s="5"/>
      <c r="F206" s="6"/>
      <c r="G206" s="8"/>
      <c r="H206" s="9"/>
      <c r="I206" s="4"/>
      <c r="J206" s="4"/>
      <c r="K206" s="4"/>
      <c r="L206" s="8"/>
      <c r="M206" s="8"/>
      <c r="N206" s="8"/>
      <c r="O206" s="8"/>
      <c r="P206" s="8"/>
    </row>
    <row r="207" spans="1:16" ht="12" customHeight="1">
      <c r="A207" s="10"/>
      <c r="B207" s="4"/>
      <c r="C207" s="17" t="s">
        <v>41</v>
      </c>
      <c r="D207" s="18"/>
      <c r="E207" s="18"/>
      <c r="F207" s="20">
        <v>0.196</v>
      </c>
      <c r="G207" s="8"/>
      <c r="H207" s="9"/>
      <c r="I207" s="4"/>
      <c r="J207" s="4"/>
      <c r="K207" s="4"/>
      <c r="L207" s="8"/>
      <c r="M207" s="8"/>
      <c r="N207" s="8"/>
      <c r="O207" s="8"/>
      <c r="P207" s="8"/>
    </row>
    <row r="208" spans="1:16" ht="12" customHeight="1">
      <c r="A208" s="2" t="s">
        <v>0</v>
      </c>
      <c r="B208" s="2" t="s">
        <v>0</v>
      </c>
      <c r="C208" s="2" t="s">
        <v>0</v>
      </c>
      <c r="D208" s="2" t="s">
        <v>0</v>
      </c>
      <c r="E208" s="2" t="s">
        <v>0</v>
      </c>
      <c r="F208" s="2" t="s">
        <v>0</v>
      </c>
      <c r="G208" s="2" t="s">
        <v>0</v>
      </c>
      <c r="H208" s="2" t="s">
        <v>0</v>
      </c>
      <c r="I208" s="2" t="s">
        <v>0</v>
      </c>
      <c r="J208" s="2" t="s">
        <v>0</v>
      </c>
      <c r="K208" s="2" t="s">
        <v>0</v>
      </c>
      <c r="L208" s="2" t="s">
        <v>0</v>
      </c>
      <c r="M208" s="2" t="s">
        <v>0</v>
      </c>
      <c r="N208" s="2" t="s">
        <v>0</v>
      </c>
      <c r="O208" s="2" t="s">
        <v>0</v>
      </c>
      <c r="P208" s="2" t="s">
        <v>0</v>
      </c>
    </row>
    <row r="209" spans="1:16" ht="12" customHeight="1">
      <c r="A209" s="15"/>
      <c r="B209" s="15"/>
      <c r="C209" s="15"/>
      <c r="D209" s="15"/>
      <c r="E209" s="16"/>
      <c r="F209" s="16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</sheetData>
  <printOptions/>
  <pageMargins left="0.75" right="0.75" top="1" bottom="1" header="0.5" footer="0.5"/>
  <pageSetup orientation="portrait" paperSize="9"/>
  <rowBreaks count="3" manualBreakCount="3">
    <brk id="52" max="65535" man="1"/>
    <brk id="104" max="65535" man="1"/>
    <brk id="156" max="65535" man="1"/>
  </rowBreaks>
  <colBreaks count="4" manualBreakCount="4">
    <brk id="10" max="65535" man="1"/>
    <brk id="19" max="65535" man="1"/>
    <brk id="28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 Mach</cp:lastModifiedBy>
  <dcterms:created xsi:type="dcterms:W3CDTF">2006-02-16T19:58:49Z</dcterms:created>
  <dcterms:modified xsi:type="dcterms:W3CDTF">2006-02-16T19:58:49Z</dcterms:modified>
  <cp:category/>
  <cp:version/>
  <cp:contentType/>
  <cp:contentStatus/>
</cp:coreProperties>
</file>